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ecologicacademy.sharepoint.com/sites/Marketing/Documentos Partilhados/Site Builderall/Planilhas e Livros Gratis/"/>
    </mc:Choice>
  </mc:AlternateContent>
  <xr:revisionPtr revIDLastSave="0" documentId="6_{4BDE95AF-3718-4FE2-9F19-80E905AEFE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adiente Parshall" sheetId="3" r:id="rId1"/>
  </sheets>
  <definedNames>
    <definedName name="_xlnm.Print_Area" localSheetId="0">'Gradiente Parshall'!$A$1:$O$185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3" l="1"/>
  <c r="F170" i="3"/>
  <c r="F169" i="3"/>
  <c r="I179" i="3"/>
  <c r="F72" i="3"/>
  <c r="F34" i="3"/>
  <c r="F33" i="3"/>
  <c r="H33" i="3" s="1"/>
  <c r="F35" i="3" l="1"/>
  <c r="F76" i="3" l="1"/>
  <c r="F85" i="3" s="1"/>
  <c r="F92" i="3" l="1"/>
  <c r="F102" i="3" l="1"/>
  <c r="F93" i="3"/>
  <c r="F111" i="3" l="1"/>
  <c r="F118" i="3" l="1"/>
  <c r="F127" i="3" s="1"/>
  <c r="F133" i="3" l="1"/>
  <c r="F140" i="3" s="1"/>
  <c r="F161" i="3" s="1"/>
  <c r="F154" i="3"/>
  <c r="F147" i="3" l="1"/>
  <c r="F148" i="3" s="1"/>
  <c r="F172" i="3" l="1"/>
</calcChain>
</file>

<file path=xl/sharedStrings.xml><?xml version="1.0" encoding="utf-8"?>
<sst xmlns="http://schemas.openxmlformats.org/spreadsheetml/2006/main" count="95" uniqueCount="75">
  <si>
    <t xml:space="preserve">Cliente: </t>
  </si>
  <si>
    <t>Projeto:</t>
  </si>
  <si>
    <t>Data:</t>
  </si>
  <si>
    <t>Rev.</t>
  </si>
  <si>
    <t>RL-</t>
  </si>
  <si>
    <t>RELATÓRIO</t>
  </si>
  <si>
    <t>Presado usuário, preencher apenas as células</t>
  </si>
  <si>
    <t>Vazão</t>
  </si>
  <si>
    <t>m³/h</t>
  </si>
  <si>
    <t>Cursos e Treinamentos para Saneamento, acesse:</t>
  </si>
  <si>
    <t>m</t>
  </si>
  <si>
    <r>
      <t>S</t>
    </r>
    <r>
      <rPr>
        <vertAlign val="superscript"/>
        <sz val="11"/>
        <color theme="1"/>
        <rFont val="Calibri"/>
        <family val="2"/>
        <scheme val="minor"/>
      </rPr>
      <t>-1</t>
    </r>
  </si>
  <si>
    <t>GRADIENTE PARSHALL</t>
  </si>
  <si>
    <t>Determinação do Gradiente de velocidade em misturador hidráulico: Calha Parshall</t>
  </si>
  <si>
    <t>Temperatura</t>
  </si>
  <si>
    <t>Temperatura*</t>
  </si>
  <si>
    <t>* Temperatura da água necessário para definir a densidade e viscosidade da água</t>
  </si>
  <si>
    <t>m³/s</t>
  </si>
  <si>
    <t>ºC</t>
  </si>
  <si>
    <t>Calha W</t>
  </si>
  <si>
    <t>Calha C</t>
  </si>
  <si>
    <t>Calha D</t>
  </si>
  <si>
    <t>Calha G</t>
  </si>
  <si>
    <t>Calha K</t>
  </si>
  <si>
    <t>Calha N</t>
  </si>
  <si>
    <t xml:space="preserve">Ha= Nível de água na seção de medição </t>
  </si>
  <si>
    <t>Q</t>
  </si>
  <si>
    <t>W</t>
  </si>
  <si>
    <r>
      <t>H</t>
    </r>
    <r>
      <rPr>
        <vertAlign val="subscript"/>
        <sz val="11"/>
        <color theme="1"/>
        <rFont val="Calibri"/>
        <family val="2"/>
        <scheme val="minor"/>
      </rPr>
      <t>a</t>
    </r>
  </si>
  <si>
    <r>
      <t>Velocidade na seção convergente (medição do H</t>
    </r>
    <r>
      <rPr>
        <vertAlign val="subscript"/>
        <sz val="11"/>
        <color theme="0"/>
        <rFont val="Calibri"/>
        <family val="2"/>
        <scheme val="minor"/>
      </rPr>
      <t>a</t>
    </r>
    <r>
      <rPr>
        <sz val="11"/>
        <color theme="0"/>
        <rFont val="Calibri"/>
        <family val="2"/>
        <scheme val="minor"/>
      </rPr>
      <t>)</t>
    </r>
  </si>
  <si>
    <t>D´</t>
  </si>
  <si>
    <t>D’ = Largura do Parshall na seção de medição da vazão (m)</t>
  </si>
  <si>
    <r>
      <t>V</t>
    </r>
    <r>
      <rPr>
        <vertAlign val="subscript"/>
        <sz val="11"/>
        <color theme="1"/>
        <rFont val="Calibri"/>
        <family val="2"/>
        <scheme val="minor"/>
      </rPr>
      <t>a</t>
    </r>
  </si>
  <si>
    <t>m/s</t>
  </si>
  <si>
    <r>
      <t>V</t>
    </r>
    <r>
      <rPr>
        <vertAlign val="subscript"/>
        <sz val="11"/>
        <color theme="0"/>
        <rFont val="Calibri"/>
        <family val="2"/>
        <scheme val="minor"/>
      </rPr>
      <t>a</t>
    </r>
    <r>
      <rPr>
        <sz val="11"/>
        <color theme="0"/>
        <rFont val="Calibri"/>
        <family val="2"/>
        <scheme val="minor"/>
      </rPr>
      <t xml:space="preserve"> = Velocidade na seção de medição (m/s)</t>
    </r>
  </si>
  <si>
    <r>
      <t>Energia total disponível na seção convergente (medição do H</t>
    </r>
    <r>
      <rPr>
        <vertAlign val="subscript"/>
        <sz val="11"/>
        <color theme="0"/>
        <rFont val="Calibri"/>
        <family val="2"/>
        <scheme val="minor"/>
      </rPr>
      <t>a</t>
    </r>
    <r>
      <rPr>
        <sz val="11"/>
        <color theme="0"/>
        <rFont val="Calibri"/>
        <family val="2"/>
        <scheme val="minor"/>
      </rPr>
      <t>)</t>
    </r>
  </si>
  <si>
    <r>
      <t>E</t>
    </r>
    <r>
      <rPr>
        <vertAlign val="subscript"/>
        <sz val="11"/>
        <color theme="0"/>
        <rFont val="Calibri"/>
        <family val="2"/>
        <scheme val="minor"/>
      </rPr>
      <t xml:space="preserve">a </t>
    </r>
    <r>
      <rPr>
        <sz val="11"/>
        <color theme="0"/>
        <rFont val="Calibri"/>
        <family val="2"/>
        <scheme val="minor"/>
      </rPr>
      <t>= Energiatotal disponível na seção convergente</t>
    </r>
  </si>
  <si>
    <r>
      <t>E</t>
    </r>
    <r>
      <rPr>
        <vertAlign val="subscript"/>
        <sz val="11"/>
        <color theme="1"/>
        <rFont val="Calibri"/>
        <family val="2"/>
        <scheme val="minor"/>
      </rPr>
      <t>a</t>
    </r>
  </si>
  <si>
    <t>cos θ</t>
  </si>
  <si>
    <t>θ</t>
  </si>
  <si>
    <t>Graus</t>
  </si>
  <si>
    <r>
      <t>V</t>
    </r>
    <r>
      <rPr>
        <vertAlign val="subscript"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 xml:space="preserve">= Velocidade média de escoamento início do ressalto </t>
    </r>
  </si>
  <si>
    <r>
      <t>Ângulo Θ (para cálculo da velocidade antes do ressalto - V</t>
    </r>
    <r>
      <rPr>
        <vertAlign val="subscript"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>)</t>
    </r>
  </si>
  <si>
    <r>
      <t>Velocidade média de escoamento início de ressalto (V</t>
    </r>
    <r>
      <rPr>
        <vertAlign val="subscript"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>)</t>
    </r>
  </si>
  <si>
    <r>
      <t>V</t>
    </r>
    <r>
      <rPr>
        <vertAlign val="subscript"/>
        <sz val="11"/>
        <color theme="1"/>
        <rFont val="Calibri"/>
        <family val="2"/>
        <scheme val="minor"/>
      </rPr>
      <t>1</t>
    </r>
  </si>
  <si>
    <r>
      <t>Altura da água no início do ressalto (Y</t>
    </r>
    <r>
      <rPr>
        <vertAlign val="subscript"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>)</t>
    </r>
  </si>
  <si>
    <r>
      <t>Y</t>
    </r>
    <r>
      <rPr>
        <vertAlign val="subscript"/>
        <sz val="11"/>
        <color theme="1"/>
        <rFont val="Calibri"/>
        <family val="2"/>
        <scheme val="minor"/>
      </rPr>
      <t>1</t>
    </r>
  </si>
  <si>
    <r>
      <t>Y</t>
    </r>
    <r>
      <rPr>
        <vertAlign val="subscript"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>= Altura de água no início do ressalto</t>
    </r>
  </si>
  <si>
    <t>Número de Froude (Fr) - Tipo de ressalto</t>
  </si>
  <si>
    <t>Fr</t>
  </si>
  <si>
    <r>
      <t>Altura da lâmina d'água após o fim da calha parshall (Y</t>
    </r>
    <r>
      <rPr>
        <vertAlign val="subscript"/>
        <sz val="11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>)</t>
    </r>
  </si>
  <si>
    <r>
      <t>Y</t>
    </r>
    <r>
      <rPr>
        <vertAlign val="subscript"/>
        <sz val="11"/>
        <color theme="1"/>
        <rFont val="Calibri"/>
        <family val="2"/>
        <scheme val="minor"/>
      </rPr>
      <t>3</t>
    </r>
  </si>
  <si>
    <r>
      <t>Altura no final o ressalto (Y</t>
    </r>
    <r>
      <rPr>
        <vertAlign val="subscript"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>)</t>
    </r>
  </si>
  <si>
    <r>
      <t>Y</t>
    </r>
    <r>
      <rPr>
        <vertAlign val="subscript"/>
        <sz val="11"/>
        <color theme="1"/>
        <rFont val="Calibri"/>
        <family val="2"/>
        <scheme val="minor"/>
      </rPr>
      <t>2</t>
    </r>
  </si>
  <si>
    <r>
      <t>Velocidade no final do ressalto (V</t>
    </r>
    <r>
      <rPr>
        <vertAlign val="subscript"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>)</t>
    </r>
  </si>
  <si>
    <r>
      <t>V</t>
    </r>
    <r>
      <rPr>
        <vertAlign val="subscript"/>
        <sz val="11"/>
        <color theme="1"/>
        <rFont val="Calibri"/>
        <family val="2"/>
        <scheme val="minor"/>
      </rPr>
      <t>2</t>
    </r>
  </si>
  <si>
    <r>
      <t>Perda de energia (E</t>
    </r>
    <r>
      <rPr>
        <vertAlign val="subscript"/>
        <sz val="11"/>
        <color theme="0"/>
        <rFont val="Calibri"/>
        <family val="2"/>
        <scheme val="minor"/>
      </rPr>
      <t>n</t>
    </r>
    <r>
      <rPr>
        <sz val="11"/>
        <color theme="0"/>
        <rFont val="Calibri"/>
        <family val="2"/>
        <scheme val="minor"/>
      </rPr>
      <t>)</t>
    </r>
  </si>
  <si>
    <r>
      <t>E</t>
    </r>
    <r>
      <rPr>
        <vertAlign val="subscript"/>
        <sz val="11"/>
        <color theme="1"/>
        <rFont val="Calibri"/>
        <family val="2"/>
        <scheme val="minor"/>
      </rPr>
      <t>2</t>
    </r>
  </si>
  <si>
    <r>
      <t>E</t>
    </r>
    <r>
      <rPr>
        <vertAlign val="subscript"/>
        <sz val="11"/>
        <color theme="1"/>
        <rFont val="Calibri"/>
        <family val="2"/>
        <scheme val="minor"/>
      </rPr>
      <t>n</t>
    </r>
  </si>
  <si>
    <t>Perda de Carga (Δh)</t>
  </si>
  <si>
    <t>Δh</t>
  </si>
  <si>
    <t>NBR 12216 →Tm &lt;5s</t>
  </si>
  <si>
    <r>
      <t>T</t>
    </r>
    <r>
      <rPr>
        <vertAlign val="subscript"/>
        <sz val="11"/>
        <color theme="1"/>
        <rFont val="Calibri"/>
        <family val="2"/>
        <scheme val="minor"/>
      </rPr>
      <t>m</t>
    </r>
  </si>
  <si>
    <r>
      <t>Tempo de mistura (T</t>
    </r>
    <r>
      <rPr>
        <vertAlign val="subscript"/>
        <sz val="11"/>
        <color theme="0"/>
        <rFont val="Calibri"/>
        <family val="2"/>
        <scheme val="minor"/>
      </rPr>
      <t>m</t>
    </r>
    <r>
      <rPr>
        <sz val="11"/>
        <color theme="0"/>
        <rFont val="Calibri"/>
        <family val="2"/>
        <scheme val="minor"/>
      </rPr>
      <t xml:space="preserve">) </t>
    </r>
  </si>
  <si>
    <t>s</t>
  </si>
  <si>
    <r>
      <t>Peso específico  γ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0</t>
    </r>
  </si>
  <si>
    <r>
      <t>Viscosidade µ da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0</t>
    </r>
  </si>
  <si>
    <t>N/m³</t>
  </si>
  <si>
    <t>kg/m.s</t>
  </si>
  <si>
    <t>Viscosidade</t>
  </si>
  <si>
    <t>N/m3</t>
  </si>
  <si>
    <t>Densidade</t>
  </si>
  <si>
    <r>
      <t>Gradiente de Velocidade (G</t>
    </r>
    <r>
      <rPr>
        <vertAlign val="subscript"/>
        <sz val="11"/>
        <color theme="0"/>
        <rFont val="Calibri"/>
        <family val="2"/>
        <scheme val="minor"/>
      </rPr>
      <t>m</t>
    </r>
    <r>
      <rPr>
        <sz val="11"/>
        <color theme="0"/>
        <rFont val="Calibri"/>
        <family val="2"/>
        <scheme val="minor"/>
      </rPr>
      <t xml:space="preserve">) </t>
    </r>
  </si>
  <si>
    <r>
      <t>Gradiente de Velocidade (G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)</t>
    </r>
  </si>
  <si>
    <t>Dimensionamento Calha Parshall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</si>
</sst>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(* #,##0.00_);_(* \(#,##0.00\);_(* &quot;-&quot;??_);_(@_)"/>
    <numFmt numFmtId="166" formatCode="0.0000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B65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88A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A235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52">
    <border>
      <left/>
      <right/>
      <top/>
      <bottom/>
      <diagonal/>
    </border>
    <border>
      <left style="thin">
        <color rgb="FF131C25"/>
      </left>
      <right/>
      <top style="thin">
        <color rgb="FF131C25"/>
      </top>
      <bottom/>
      <diagonal/>
    </border>
    <border>
      <left/>
      <right/>
      <top style="thin">
        <color rgb="FF131C25"/>
      </top>
      <bottom/>
      <diagonal/>
    </border>
    <border>
      <left/>
      <right style="thin">
        <color rgb="FF131C25"/>
      </right>
      <top style="thin">
        <color rgb="FF131C25"/>
      </top>
      <bottom/>
      <diagonal/>
    </border>
    <border>
      <left style="thin">
        <color rgb="FF131C25"/>
      </left>
      <right/>
      <top/>
      <bottom style="thin">
        <color rgb="FF131C25"/>
      </bottom>
      <diagonal/>
    </border>
    <border>
      <left/>
      <right/>
      <top/>
      <bottom style="thin">
        <color rgb="FF131C25"/>
      </bottom>
      <diagonal/>
    </border>
    <border>
      <left/>
      <right style="thin">
        <color rgb="FF131C25"/>
      </right>
      <top/>
      <bottom style="thin">
        <color rgb="FF131C25"/>
      </bottom>
      <diagonal/>
    </border>
    <border>
      <left style="thin">
        <color rgb="FF131C25"/>
      </left>
      <right/>
      <top style="thin">
        <color rgb="FF131C25"/>
      </top>
      <bottom style="thin">
        <color rgb="FF131C25"/>
      </bottom>
      <diagonal/>
    </border>
    <border>
      <left/>
      <right/>
      <top style="thin">
        <color rgb="FF131C25"/>
      </top>
      <bottom style="thin">
        <color rgb="FF131C25"/>
      </bottom>
      <diagonal/>
    </border>
    <border>
      <left style="medium">
        <color rgb="FF131C25"/>
      </left>
      <right/>
      <top style="thin">
        <color rgb="FF131C25"/>
      </top>
      <bottom/>
      <diagonal/>
    </border>
    <border>
      <left/>
      <right style="medium">
        <color rgb="FF131C25"/>
      </right>
      <top/>
      <bottom/>
      <diagonal/>
    </border>
    <border>
      <left style="medium">
        <color rgb="FF3C3C3C"/>
      </left>
      <right/>
      <top style="medium">
        <color rgb="FF3C3C3C"/>
      </top>
      <bottom/>
      <diagonal/>
    </border>
    <border>
      <left/>
      <right/>
      <top style="medium">
        <color rgb="FF3C3C3C"/>
      </top>
      <bottom/>
      <diagonal/>
    </border>
    <border>
      <left style="medium">
        <color rgb="FF3C3C3C"/>
      </left>
      <right/>
      <top/>
      <bottom/>
      <diagonal/>
    </border>
    <border>
      <left style="medium">
        <color rgb="FF3C3C3C"/>
      </left>
      <right/>
      <top/>
      <bottom style="medium">
        <color rgb="FF3C3C3C"/>
      </bottom>
      <diagonal/>
    </border>
    <border>
      <left/>
      <right/>
      <top/>
      <bottom style="medium">
        <color rgb="FF3C3C3C"/>
      </bottom>
      <diagonal/>
    </border>
    <border>
      <left/>
      <right style="medium">
        <color rgb="FF3C3C3C"/>
      </right>
      <top style="medium">
        <color rgb="FF3C3C3C"/>
      </top>
      <bottom style="thin">
        <color rgb="FF131C25"/>
      </bottom>
      <diagonal/>
    </border>
    <border>
      <left/>
      <right style="medium">
        <color rgb="FF3C3C3C"/>
      </right>
      <top/>
      <bottom/>
      <diagonal/>
    </border>
    <border>
      <left/>
      <right style="medium">
        <color rgb="FF3C3C3C"/>
      </right>
      <top style="thin">
        <color rgb="FF131C25"/>
      </top>
      <bottom style="thin">
        <color rgb="FF131C25"/>
      </bottom>
      <diagonal/>
    </border>
    <border>
      <left/>
      <right style="medium">
        <color rgb="FF3C3C3C"/>
      </right>
      <top/>
      <bottom style="medium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/>
      <right style="medium">
        <color rgb="FF3C3C3C"/>
      </right>
      <top style="medium">
        <color rgb="FF3C3C3C"/>
      </top>
      <bottom/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/>
      <bottom/>
      <diagonal/>
    </border>
    <border>
      <left/>
      <right style="thin">
        <color rgb="FF131C25"/>
      </right>
      <top style="medium">
        <color rgb="FF3C3C3C"/>
      </top>
      <bottom style="thin">
        <color rgb="FF131C25"/>
      </bottom>
      <diagonal/>
    </border>
    <border>
      <left style="thin">
        <color rgb="FF131C25"/>
      </left>
      <right/>
      <top style="medium">
        <color rgb="FF3C3C3C"/>
      </top>
      <bottom style="thin">
        <color rgb="FF131C25"/>
      </bottom>
      <diagonal/>
    </border>
    <border>
      <left style="thin">
        <color rgb="FF131C25"/>
      </left>
      <right style="thin">
        <color rgb="FF131C25"/>
      </right>
      <top style="medium">
        <color rgb="FF3C3C3C"/>
      </top>
      <bottom style="thin">
        <color rgb="FF131C25"/>
      </bottom>
      <diagonal/>
    </border>
    <border>
      <left/>
      <right style="medium">
        <color rgb="FF3C3C3C"/>
      </right>
      <top style="thin">
        <color rgb="FF131C25"/>
      </top>
      <bottom/>
      <diagonal/>
    </border>
    <border>
      <left/>
      <right style="medium">
        <color rgb="FF3C3C3C"/>
      </right>
      <top/>
      <bottom style="thin">
        <color rgb="FF131C25"/>
      </bottom>
      <diagonal/>
    </border>
    <border>
      <left/>
      <right style="thin">
        <color rgb="FF131C25"/>
      </right>
      <top/>
      <bottom style="medium">
        <color rgb="FF3C3C3C"/>
      </bottom>
      <diagonal/>
    </border>
    <border>
      <left style="thin">
        <color rgb="FF131C25"/>
      </left>
      <right/>
      <top/>
      <bottom style="medium">
        <color rgb="FF3C3C3C"/>
      </bottom>
      <diagonal/>
    </border>
    <border>
      <left/>
      <right/>
      <top style="medium">
        <color rgb="FF3C3C3C"/>
      </top>
      <bottom style="thin">
        <color rgb="FF131C25"/>
      </bottom>
      <diagonal/>
    </border>
    <border>
      <left style="thin">
        <color rgb="FF3C3C3C"/>
      </left>
      <right/>
      <top/>
      <bottom/>
      <diagonal/>
    </border>
    <border>
      <left/>
      <right style="medium">
        <color rgb="FF131C25"/>
      </right>
      <top style="medium">
        <color rgb="FF3C3C3C"/>
      </top>
      <bottom/>
      <diagonal/>
    </border>
    <border>
      <left/>
      <right style="medium">
        <color rgb="FF131C25"/>
      </right>
      <top/>
      <bottom style="medium">
        <color rgb="FF3C3C3C"/>
      </bottom>
      <diagonal/>
    </border>
    <border>
      <left style="medium">
        <color indexed="64"/>
      </left>
      <right style="thin">
        <color rgb="FF3C3C3C"/>
      </right>
      <top style="medium">
        <color indexed="64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medium">
        <color indexed="64"/>
      </top>
      <bottom style="thin">
        <color rgb="FF3C3C3C"/>
      </bottom>
      <diagonal/>
    </border>
    <border>
      <left style="thin">
        <color rgb="FF3C3C3C"/>
      </left>
      <right style="medium">
        <color indexed="64"/>
      </right>
      <top style="medium">
        <color indexed="64"/>
      </top>
      <bottom style="thin">
        <color rgb="FF3C3C3C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medium">
        <color indexed="64"/>
      </left>
      <right/>
      <top style="thin">
        <color rgb="FF131C25"/>
      </top>
      <bottom style="thin">
        <color rgb="FF131C25"/>
      </bottom>
      <diagonal/>
    </border>
    <border>
      <left/>
      <right style="medium">
        <color indexed="64"/>
      </right>
      <top style="thin">
        <color rgb="FF131C25"/>
      </top>
      <bottom style="thin">
        <color rgb="FF131C2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3C3C3C"/>
      </top>
      <bottom style="medium">
        <color indexed="64"/>
      </bottom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0" fontId="4" fillId="0" borderId="0"/>
  </cellStyleXfs>
  <cellXfs count="99">
    <xf numFmtId="0" fontId="0" fillId="0" borderId="0" xfId="0"/>
    <xf numFmtId="0" fontId="0" fillId="5" borderId="0" xfId="0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2" borderId="9" xfId="0" applyFill="1" applyBorder="1" applyAlignment="1" applyProtection="1">
      <alignment horizontal="left" vertical="center"/>
      <protection hidden="1"/>
    </xf>
    <xf numFmtId="0" fontId="0" fillId="2" borderId="2" xfId="0" applyFill="1" applyBorder="1" applyAlignment="1" applyProtection="1">
      <alignment horizontal="left"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164" fontId="0" fillId="2" borderId="0" xfId="0" applyNumberFormat="1" applyFill="1" applyBorder="1" applyAlignment="1" applyProtection="1">
      <alignment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2" borderId="17" xfId="0" applyFill="1" applyBorder="1" applyAlignment="1" applyProtection="1">
      <alignment vertical="center"/>
      <protection hidden="1"/>
    </xf>
    <xf numFmtId="0" fontId="0" fillId="2" borderId="14" xfId="0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horizontal="center" vertical="center"/>
      <protection hidden="1"/>
    </xf>
    <xf numFmtId="0" fontId="3" fillId="2" borderId="19" xfId="0" applyFont="1" applyFill="1" applyBorder="1" applyAlignment="1" applyProtection="1">
      <alignment vertical="center"/>
      <protection hidden="1"/>
    </xf>
    <xf numFmtId="0" fontId="0" fillId="2" borderId="13" xfId="0" applyFill="1" applyBorder="1" applyAlignment="1" applyProtection="1">
      <alignment horizontal="left" vertical="center"/>
      <protection hidden="1"/>
    </xf>
    <xf numFmtId="0" fontId="0" fillId="2" borderId="0" xfId="0" applyFill="1" applyBorder="1" applyAlignment="1" applyProtection="1">
      <alignment horizontal="left" vertical="center"/>
      <protection hidden="1"/>
    </xf>
    <xf numFmtId="0" fontId="0" fillId="2" borderId="21" xfId="0" applyFill="1" applyBorder="1" applyAlignment="1" applyProtection="1">
      <alignment vertical="center"/>
      <protection hidden="1"/>
    </xf>
    <xf numFmtId="0" fontId="0" fillId="0" borderId="24" xfId="0" applyFill="1" applyBorder="1" applyAlignment="1" applyProtection="1">
      <alignment horizontal="center" vertical="center"/>
      <protection hidden="1"/>
    </xf>
    <xf numFmtId="0" fontId="0" fillId="0" borderId="24" xfId="0" applyFill="1" applyBorder="1" applyAlignment="1" applyProtection="1">
      <alignment horizontal="right" vertical="center"/>
      <protection hidden="1"/>
    </xf>
    <xf numFmtId="0" fontId="0" fillId="4" borderId="20" xfId="0" applyFill="1" applyBorder="1" applyAlignment="1" applyProtection="1">
      <alignment horizontal="center" vertical="center"/>
      <protection hidden="1"/>
    </xf>
    <xf numFmtId="2" fontId="2" fillId="6" borderId="20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vertical="center"/>
      <protection hidden="1"/>
    </xf>
    <xf numFmtId="0" fontId="0" fillId="2" borderId="12" xfId="0" applyFill="1" applyBorder="1" applyAlignment="1" applyProtection="1">
      <alignment vertical="center"/>
      <protection hidden="1"/>
    </xf>
    <xf numFmtId="0" fontId="0" fillId="2" borderId="31" xfId="0" applyFill="1" applyBorder="1" applyAlignment="1" applyProtection="1">
      <alignment vertical="center"/>
      <protection hidden="1"/>
    </xf>
    <xf numFmtId="0" fontId="0" fillId="2" borderId="32" xfId="0" applyFill="1" applyBorder="1" applyAlignment="1" applyProtection="1">
      <alignment vertical="center"/>
      <protection hidden="1"/>
    </xf>
    <xf numFmtId="0" fontId="2" fillId="2" borderId="14" xfId="0" applyFont="1" applyFill="1" applyBorder="1" applyAlignment="1" applyProtection="1">
      <alignment horizontal="right" vertical="center"/>
      <protection hidden="1"/>
    </xf>
    <xf numFmtId="0" fontId="2" fillId="2" borderId="15" xfId="0" applyFont="1" applyFill="1" applyBorder="1" applyAlignment="1" applyProtection="1">
      <alignment horizontal="right" vertical="center"/>
      <protection hidden="1"/>
    </xf>
    <xf numFmtId="0" fontId="0" fillId="2" borderId="15" xfId="0" applyFill="1" applyBorder="1" applyAlignment="1" applyProtection="1">
      <alignment vertical="center"/>
      <protection hidden="1"/>
    </xf>
    <xf numFmtId="0" fontId="0" fillId="2" borderId="19" xfId="0" applyFill="1" applyBorder="1" applyAlignment="1" applyProtection="1">
      <alignment vertical="center"/>
      <protection hidden="1"/>
    </xf>
    <xf numFmtId="2" fontId="0" fillId="4" borderId="22" xfId="0" applyNumberForma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hidden="1"/>
    </xf>
    <xf numFmtId="0" fontId="0" fillId="2" borderId="38" xfId="0" applyFill="1" applyBorder="1" applyAlignment="1" applyProtection="1">
      <alignment vertical="center"/>
      <protection hidden="1"/>
    </xf>
    <xf numFmtId="0" fontId="0" fillId="2" borderId="39" xfId="0" applyFill="1" applyBorder="1" applyAlignment="1" applyProtection="1">
      <alignment vertical="center"/>
      <protection hidden="1"/>
    </xf>
    <xf numFmtId="0" fontId="0" fillId="2" borderId="43" xfId="0" applyFill="1" applyBorder="1" applyAlignment="1" applyProtection="1">
      <alignment horizontal="left" vertical="center"/>
      <protection hidden="1"/>
    </xf>
    <xf numFmtId="0" fontId="0" fillId="2" borderId="44" xfId="0" applyFill="1" applyBorder="1" applyAlignment="1" applyProtection="1">
      <alignment horizontal="left" vertical="center"/>
      <protection hidden="1"/>
    </xf>
    <xf numFmtId="164" fontId="0" fillId="2" borderId="44" xfId="0" applyNumberFormat="1" applyFill="1" applyBorder="1" applyAlignment="1" applyProtection="1">
      <alignment vertical="center"/>
      <protection hidden="1"/>
    </xf>
    <xf numFmtId="0" fontId="0" fillId="2" borderId="45" xfId="0" applyFill="1" applyBorder="1" applyAlignment="1" applyProtection="1">
      <alignment vertical="center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8" borderId="0" xfId="0" applyFill="1" applyBorder="1" applyAlignment="1" applyProtection="1">
      <alignment vertical="center"/>
      <protection hidden="1"/>
    </xf>
    <xf numFmtId="166" fontId="2" fillId="6" borderId="20" xfId="0" applyNumberFormat="1" applyFont="1" applyFill="1" applyBorder="1" applyAlignment="1" applyProtection="1">
      <alignment horizontal="center" vertical="center"/>
      <protection hidden="1"/>
    </xf>
    <xf numFmtId="164" fontId="0" fillId="4" borderId="22" xfId="0" applyNumberFormat="1" applyFill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hidden="1"/>
    </xf>
    <xf numFmtId="166" fontId="0" fillId="0" borderId="46" xfId="0" applyNumberFormat="1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166" fontId="0" fillId="0" borderId="47" xfId="0" applyNumberFormat="1" applyBorder="1" applyAlignment="1" applyProtection="1">
      <alignment horizontal="center" vertical="center"/>
      <protection hidden="1"/>
    </xf>
    <xf numFmtId="2" fontId="0" fillId="6" borderId="20" xfId="0" applyNumberFormat="1" applyFont="1" applyFill="1" applyBorder="1" applyAlignment="1" applyProtection="1">
      <alignment horizontal="center" vertical="center"/>
      <protection hidden="1"/>
    </xf>
    <xf numFmtId="2" fontId="1" fillId="7" borderId="20" xfId="0" applyNumberFormat="1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right" vertical="center"/>
      <protection hidden="1"/>
    </xf>
    <xf numFmtId="0" fontId="2" fillId="2" borderId="23" xfId="0" applyFont="1" applyFill="1" applyBorder="1" applyAlignment="1" applyProtection="1">
      <alignment horizontal="right" vertical="center"/>
      <protection hidden="1"/>
    </xf>
    <xf numFmtId="0" fontId="1" fillId="10" borderId="35" xfId="0" applyFont="1" applyFill="1" applyBorder="1" applyAlignment="1" applyProtection="1">
      <alignment horizontal="left" vertical="center"/>
      <protection hidden="1"/>
    </xf>
    <xf numFmtId="0" fontId="1" fillId="10" borderId="36" xfId="0" applyFont="1" applyFill="1" applyBorder="1" applyAlignment="1" applyProtection="1">
      <alignment horizontal="left" vertical="center"/>
      <protection hidden="1"/>
    </xf>
    <xf numFmtId="0" fontId="1" fillId="10" borderId="37" xfId="0" applyFont="1" applyFill="1" applyBorder="1" applyAlignment="1" applyProtection="1">
      <alignment horizontal="left" vertical="center"/>
      <protection hidden="1"/>
    </xf>
    <xf numFmtId="0" fontId="0" fillId="2" borderId="40" xfId="0" applyFill="1" applyBorder="1" applyAlignment="1" applyProtection="1">
      <alignment horizontal="right" vertical="center"/>
      <protection hidden="1"/>
    </xf>
    <xf numFmtId="0" fontId="0" fillId="2" borderId="20" xfId="0" applyFill="1" applyBorder="1" applyAlignment="1" applyProtection="1">
      <alignment horizontal="right" vertical="center"/>
      <protection hidden="1"/>
    </xf>
    <xf numFmtId="14" fontId="0" fillId="2" borderId="30" xfId="0" applyNumberFormat="1" applyFill="1" applyBorder="1" applyAlignment="1" applyProtection="1">
      <alignment horizontal="center" vertical="center"/>
      <protection locked="0"/>
    </xf>
    <xf numFmtId="14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left" vertical="center"/>
      <protection hidden="1"/>
    </xf>
    <xf numFmtId="0" fontId="0" fillId="0" borderId="16" xfId="0" applyFill="1" applyBorder="1" applyAlignment="1" applyProtection="1">
      <alignment horizontal="left" vertical="center"/>
      <protection hidden="1"/>
    </xf>
    <xf numFmtId="0" fontId="0" fillId="2" borderId="7" xfId="0" applyFill="1" applyBorder="1" applyAlignment="1" applyProtection="1">
      <alignment horizontal="left" vertical="center"/>
      <protection hidden="1"/>
    </xf>
    <xf numFmtId="0" fontId="0" fillId="2" borderId="18" xfId="0" applyFill="1" applyBorder="1" applyAlignment="1" applyProtection="1">
      <alignment horizontal="left"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29" xfId="0" applyFont="1" applyFill="1" applyBorder="1" applyAlignment="1" applyProtection="1">
      <alignment horizontal="left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1" fillId="9" borderId="41" xfId="0" applyFont="1" applyFill="1" applyBorder="1" applyAlignment="1" applyProtection="1">
      <alignment horizontal="left" vertical="center"/>
      <protection hidden="1"/>
    </xf>
    <xf numFmtId="0" fontId="1" fillId="9" borderId="8" xfId="0" applyFont="1" applyFill="1" applyBorder="1" applyAlignment="1" applyProtection="1">
      <alignment horizontal="left" vertical="center"/>
      <protection hidden="1"/>
    </xf>
    <xf numFmtId="0" fontId="1" fillId="9" borderId="42" xfId="0" applyFont="1" applyFill="1" applyBorder="1" applyAlignment="1" applyProtection="1">
      <alignment horizontal="left" vertical="center"/>
      <protection hidden="1"/>
    </xf>
    <xf numFmtId="0" fontId="1" fillId="7" borderId="35" xfId="0" applyFont="1" applyFill="1" applyBorder="1" applyAlignment="1" applyProtection="1">
      <alignment horizontal="left" vertical="center"/>
      <protection hidden="1"/>
    </xf>
    <xf numFmtId="0" fontId="1" fillId="7" borderId="36" xfId="0" applyFont="1" applyFill="1" applyBorder="1" applyAlignment="1" applyProtection="1">
      <alignment horizontal="left" vertical="center"/>
      <protection hidden="1"/>
    </xf>
    <xf numFmtId="0" fontId="1" fillId="7" borderId="37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0" fillId="8" borderId="48" xfId="0" applyFill="1" applyBorder="1" applyAlignment="1" applyProtection="1">
      <alignment vertical="center"/>
      <protection hidden="1"/>
    </xf>
    <xf numFmtId="0" fontId="0" fillId="8" borderId="49" xfId="0" applyFill="1" applyBorder="1" applyAlignment="1" applyProtection="1">
      <alignment vertical="center"/>
      <protection hidden="1"/>
    </xf>
    <xf numFmtId="0" fontId="0" fillId="8" borderId="49" xfId="0" applyFill="1" applyBorder="1" applyAlignment="1" applyProtection="1">
      <alignment horizontal="center" vertical="center"/>
      <protection hidden="1"/>
    </xf>
    <xf numFmtId="0" fontId="0" fillId="8" borderId="50" xfId="0" applyFill="1" applyBorder="1" applyAlignment="1" applyProtection="1">
      <alignment vertical="center"/>
      <protection hidden="1"/>
    </xf>
    <xf numFmtId="0" fontId="0" fillId="8" borderId="38" xfId="0" applyFill="1" applyBorder="1" applyAlignment="1" applyProtection="1">
      <alignment vertical="center"/>
      <protection hidden="1"/>
    </xf>
    <xf numFmtId="0" fontId="0" fillId="8" borderId="39" xfId="0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0" fillId="8" borderId="43" xfId="0" applyFill="1" applyBorder="1" applyAlignment="1" applyProtection="1">
      <alignment vertical="center"/>
      <protection hidden="1"/>
    </xf>
    <xf numFmtId="0" fontId="0" fillId="8" borderId="51" xfId="0" applyFill="1" applyBorder="1" applyAlignment="1" applyProtection="1">
      <alignment vertical="center"/>
      <protection hidden="1"/>
    </xf>
    <xf numFmtId="0" fontId="0" fillId="8" borderId="44" xfId="0" applyFill="1" applyBorder="1" applyAlignment="1" applyProtection="1">
      <alignment vertical="center"/>
      <protection hidden="1"/>
    </xf>
    <xf numFmtId="0" fontId="0" fillId="8" borderId="44" xfId="0" applyFill="1" applyBorder="1" applyAlignment="1" applyProtection="1">
      <alignment horizontal="center" vertical="center"/>
      <protection hidden="1"/>
    </xf>
    <xf numFmtId="0" fontId="0" fillId="8" borderId="45" xfId="0" applyFill="1" applyBorder="1" applyAlignment="1" applyProtection="1">
      <alignment vertical="center"/>
      <protection hidden="1"/>
    </xf>
  </cellXfs>
  <cellStyles count="3">
    <cellStyle name="Comma 2 3" xfId="1" xr:uid="{F2FFB26D-DE7D-47F0-9806-8F622DD8E074}"/>
    <cellStyle name="Normal" xfId="0" builtinId="0"/>
    <cellStyle name="Normal 2" xfId="2" xr:uid="{C42A8351-E837-4567-8BDB-04A35BEB6208}"/>
  </cellStyles>
  <dxfs count="0"/>
  <tableStyles count="0" defaultTableStyle="TableStyleMedium2" defaultPivotStyle="PivotStyleLight16"/>
  <colors>
    <mruColors>
      <color rgb="FF0A2351"/>
      <color rgb="FF3C3C3C"/>
      <color rgb="FFAAD3ED"/>
      <color rgb="FF131C25"/>
      <color rgb="FFB88A4F"/>
      <color rgb="FFE4B658"/>
      <color rgb="FF009999"/>
      <color rgb="FFD1FFF3"/>
      <color rgb="FFEFFFFB"/>
      <color rgb="FFD9F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ecologic.eco.br" TargetMode="External"/><Relationship Id="rId6" Type="http://schemas.microsoft.com/office/2007/relationships/hdphoto" Target="../media/hdphoto2.wdp"/><Relationship Id="rId5" Type="http://schemas.openxmlformats.org/officeDocument/2006/relationships/image" Target="../media/image3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181</xdr:row>
      <xdr:rowOff>69057</xdr:rowOff>
    </xdr:from>
    <xdr:to>
      <xdr:col>2</xdr:col>
      <xdr:colOff>571500</xdr:colOff>
      <xdr:row>183</xdr:row>
      <xdr:rowOff>63832</xdr:rowOff>
    </xdr:to>
    <xdr:pic>
      <xdr:nvPicPr>
        <xdr:cNvPr id="7" name="Imagem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ABE434-2200-40A4-B59A-AF3EB1E6C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" y="35273457"/>
          <a:ext cx="1776413" cy="375775"/>
        </a:xfrm>
        <a:prstGeom prst="rect">
          <a:avLst/>
        </a:prstGeom>
      </xdr:spPr>
    </xdr:pic>
    <xdr:clientData/>
  </xdr:twoCellAnchor>
  <xdr:oneCellAnchor>
    <xdr:from>
      <xdr:col>1</xdr:col>
      <xdr:colOff>217714</xdr:colOff>
      <xdr:row>24</xdr:row>
      <xdr:rowOff>54428</xdr:rowOff>
    </xdr:from>
    <xdr:ext cx="3425857" cy="2532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aixaDeTexto 10">
              <a:extLst>
                <a:ext uri="{FF2B5EF4-FFF2-40B4-BE49-F238E27FC236}">
                  <a16:creationId xmlns:a16="http://schemas.microsoft.com/office/drawing/2014/main" id="{94AFB835-9BB8-4F9D-9DA6-E845A1258C8A}"/>
                </a:ext>
              </a:extLst>
            </xdr:cNvPr>
            <xdr:cNvSpPr txBox="1"/>
          </xdr:nvSpPr>
          <xdr:spPr>
            <a:xfrm>
              <a:off x="367393" y="4095749"/>
              <a:ext cx="3425857" cy="2532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pt-BR" sz="1400" b="0" i="1">
                        <a:latin typeface="Cambria Math" panose="02040503050406030204" pitchFamily="18" charset="0"/>
                      </a:rPr>
                      <m:t>𝑄</m:t>
                    </m:r>
                    <m:r>
                      <a:rPr lang="pt-BR" sz="14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pt-BR" sz="1400" b="0" i="1">
                        <a:latin typeface="Cambria Math" panose="02040503050406030204" pitchFamily="18" charset="0"/>
                      </a:rPr>
                      <m:t>0,372</m:t>
                    </m:r>
                    <m:r>
                      <a:rPr lang="pt-BR" sz="1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pt-BR" sz="1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𝑤</m:t>
                    </m:r>
                    <m:r>
                      <a:rPr lang="pt-BR" sz="1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sSup>
                      <m:sSupPr>
                        <m:ctrlPr>
                          <a:rPr lang="pt-B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pt-BR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pt-BR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3,281</m:t>
                            </m:r>
                            <m:sSub>
                              <m:sSubPr>
                                <m:ctrlPr>
                                  <a:rPr lang="pt-BR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pt-BR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𝐻</m:t>
                                </m:r>
                              </m:e>
                              <m:sub>
                                <m:r>
                                  <a:rPr lang="pt-BR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𝑎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pt-B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1,568×</m:t>
                        </m:r>
                        <m:sSup>
                          <m:sSupPr>
                            <m:ctrlPr>
                              <a:rPr lang="pt-B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B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𝑤</m:t>
                            </m:r>
                          </m:e>
                          <m:sup>
                            <m:r>
                              <a:rPr lang="pt-BR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0,026</m:t>
                            </m:r>
                          </m:sup>
                        </m:sSup>
                      </m:sup>
                    </m:sSup>
                  </m:oMath>
                </m:oMathPara>
              </a14:m>
              <a:endParaRPr lang="pt-BR" sz="1400"/>
            </a:p>
          </xdr:txBody>
        </xdr:sp>
      </mc:Choice>
      <mc:Fallback xmlns="">
        <xdr:sp macro="" textlink="">
          <xdr:nvSpPr>
            <xdr:cNvPr id="11" name="CaixaDeTexto 10">
              <a:extLst>
                <a:ext uri="{FF2B5EF4-FFF2-40B4-BE49-F238E27FC236}">
                  <a16:creationId xmlns:a16="http://schemas.microsoft.com/office/drawing/2014/main" id="{94AFB835-9BB8-4F9D-9DA6-E845A1258C8A}"/>
                </a:ext>
              </a:extLst>
            </xdr:cNvPr>
            <xdr:cNvSpPr txBox="1"/>
          </xdr:nvSpPr>
          <xdr:spPr>
            <a:xfrm>
              <a:off x="367393" y="4095749"/>
              <a:ext cx="3425857" cy="2532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pt-BR" sz="1400" b="0" i="0">
                  <a:latin typeface="Cambria Math" panose="02040503050406030204" pitchFamily="18" charset="0"/>
                </a:rPr>
                <a:t>𝑄</a:t>
              </a:r>
              <a:r>
                <a:rPr lang="pt-BR" sz="1400" i="0">
                  <a:latin typeface="Cambria Math" panose="02040503050406030204" pitchFamily="18" charset="0"/>
                </a:rPr>
                <a:t>=</a:t>
              </a:r>
              <a:r>
                <a:rPr lang="pt-BR" sz="1400" b="0" i="0">
                  <a:latin typeface="Cambria Math" panose="02040503050406030204" pitchFamily="18" charset="0"/>
                </a:rPr>
                <a:t>0,372</a:t>
              </a:r>
              <a:r>
                <a:rPr lang="pt-B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×𝑤×</a:t>
              </a:r>
              <a:r>
                <a:rPr lang="pt-BR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pt-BR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3,281𝐻</a:t>
              </a:r>
              <a:r>
                <a:rPr lang="pt-BR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pt-BR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𝑎</a:t>
              </a:r>
              <a:r>
                <a:rPr lang="pt-BR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r>
                <a:rPr lang="pt-BR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^(</a:t>
              </a:r>
              <a:r>
                <a:rPr lang="pt-B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1,568×𝑤^0,026 )</a:t>
              </a:r>
              <a:endParaRPr lang="pt-BR" sz="1400"/>
            </a:p>
          </xdr:txBody>
        </xdr:sp>
      </mc:Fallback>
    </mc:AlternateContent>
    <xdr:clientData/>
  </xdr:oneCellAnchor>
  <xdr:oneCellAnchor>
    <xdr:from>
      <xdr:col>1</xdr:col>
      <xdr:colOff>190499</xdr:colOff>
      <xdr:row>26</xdr:row>
      <xdr:rowOff>108855</xdr:rowOff>
    </xdr:from>
    <xdr:ext cx="3425857" cy="51668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aixaDeTexto 11">
              <a:extLst>
                <a:ext uri="{FF2B5EF4-FFF2-40B4-BE49-F238E27FC236}">
                  <a16:creationId xmlns:a16="http://schemas.microsoft.com/office/drawing/2014/main" id="{319140BD-5AD2-41E9-9502-C68C50E8E737}"/>
                </a:ext>
              </a:extLst>
            </xdr:cNvPr>
            <xdr:cNvSpPr txBox="1"/>
          </xdr:nvSpPr>
          <xdr:spPr>
            <a:xfrm>
              <a:off x="340178" y="4531176"/>
              <a:ext cx="3425857" cy="5166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𝐻</m:t>
                        </m:r>
                      </m:e>
                      <m:sub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𝑎</m:t>
                        </m:r>
                      </m:sub>
                    </m:sSub>
                    <m:r>
                      <a:rPr lang="pt-BR" sz="140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pt-BR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pt-B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pt-B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pt-B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𝑄</m:t>
                                </m:r>
                              </m:num>
                              <m:den>
                                <m:r>
                                  <a:rPr lang="pt-B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0,372</m:t>
                                </m:r>
                                <m:r>
                                  <a:rPr lang="pt-B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𝑤</m:t>
                                </m:r>
                                <m:sSup>
                                  <m:sSupPr>
                                    <m:ctrlPr>
                                      <a:rPr lang="pt-BR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pt-BR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pt-BR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3,281</m:t>
                                        </m:r>
                                      </m:e>
                                    </m:d>
                                  </m:e>
                                  <m:sup>
                                    <m:r>
                                      <a:rPr lang="pt-BR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1,568</m:t>
                                    </m:r>
                                    <m:sSup>
                                      <m:sSupPr>
                                        <m:ctrlPr>
                                          <a:rPr lang="pt-BR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pPr>
                                      <m:e>
                                        <m:r>
                                          <a:rPr lang="pt-BR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𝑤</m:t>
                                        </m:r>
                                      </m:e>
                                      <m:sup>
                                        <m:r>
                                          <a:rPr lang="pt-BR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0,026</m:t>
                                        </m:r>
                                      </m:sup>
                                    </m:sSup>
                                  </m:sup>
                                </m:sSup>
                              </m:den>
                            </m:f>
                          </m:e>
                        </m:d>
                      </m:e>
                      <m:sup>
                        <m:f>
                          <m:fPr>
                            <m:ctrlPr>
                              <a:rPr lang="pt-BR" sz="14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t-BR" sz="1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lang="pt-BR" sz="1400" b="0" i="1">
                                <a:latin typeface="Cambria Math" panose="02040503050406030204" pitchFamily="18" charset="0"/>
                              </a:rPr>
                              <m:t>1,568</m:t>
                            </m:r>
                            <m:sSup>
                              <m:sSupPr>
                                <m:ctrlPr>
                                  <a:rPr lang="pt-BR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pt-BR" sz="1400" b="0" i="1">
                                    <a:latin typeface="Cambria Math" panose="02040503050406030204" pitchFamily="18" charset="0"/>
                                  </a:rPr>
                                  <m:t>𝑤</m:t>
                                </m:r>
                              </m:e>
                              <m:sup>
                                <m:r>
                                  <a:rPr lang="pt-BR" sz="1400" b="0" i="1">
                                    <a:latin typeface="Cambria Math" panose="02040503050406030204" pitchFamily="18" charset="0"/>
                                  </a:rPr>
                                  <m:t>0,026</m:t>
                                </m:r>
                              </m:sup>
                            </m:sSup>
                          </m:den>
                        </m:f>
                      </m:sup>
                    </m:sSup>
                  </m:oMath>
                </m:oMathPara>
              </a14:m>
              <a:endParaRPr lang="pt-BR" sz="1400"/>
            </a:p>
          </xdr:txBody>
        </xdr:sp>
      </mc:Choice>
      <mc:Fallback xmlns="">
        <xdr:sp macro="" textlink="">
          <xdr:nvSpPr>
            <xdr:cNvPr id="12" name="CaixaDeTexto 11">
              <a:extLst>
                <a:ext uri="{FF2B5EF4-FFF2-40B4-BE49-F238E27FC236}">
                  <a16:creationId xmlns:a16="http://schemas.microsoft.com/office/drawing/2014/main" id="{319140BD-5AD2-41E9-9502-C68C50E8E737}"/>
                </a:ext>
              </a:extLst>
            </xdr:cNvPr>
            <xdr:cNvSpPr txBox="1"/>
          </xdr:nvSpPr>
          <xdr:spPr>
            <a:xfrm>
              <a:off x="340178" y="4531176"/>
              <a:ext cx="3425857" cy="5166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pt-BR" sz="1400" b="0" i="0">
                  <a:latin typeface="Cambria Math" panose="02040503050406030204" pitchFamily="18" charset="0"/>
                </a:rPr>
                <a:t>𝐻_𝑎</a:t>
              </a:r>
              <a:r>
                <a:rPr lang="pt-BR" sz="1400" i="0">
                  <a:latin typeface="Cambria Math" panose="02040503050406030204" pitchFamily="18" charset="0"/>
                </a:rPr>
                <a:t>=</a:t>
              </a:r>
              <a:r>
                <a:rPr lang="pt-BR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𝑄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/(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0,372𝑤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3,281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)^(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1,568𝑤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0,026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 ))</a:t>
              </a:r>
              <a:r>
                <a:rPr lang="pt-BR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^(</a:t>
              </a:r>
              <a:r>
                <a:rPr lang="pt-BR" sz="1400" b="0" i="0">
                  <a:latin typeface="Cambria Math" panose="02040503050406030204" pitchFamily="18" charset="0"/>
                </a:rPr>
                <a:t>1/(1,568𝑤^0,026 ))</a:t>
              </a:r>
              <a:endParaRPr lang="pt-BR" sz="1400"/>
            </a:p>
          </xdr:txBody>
        </xdr:sp>
      </mc:Fallback>
    </mc:AlternateContent>
    <xdr:clientData/>
  </xdr:oneCellAnchor>
  <xdr:twoCellAnchor editAs="oneCell">
    <xdr:from>
      <xdr:col>6</xdr:col>
      <xdr:colOff>312965</xdr:colOff>
      <xdr:row>12</xdr:row>
      <xdr:rowOff>108857</xdr:rowOff>
    </xdr:from>
    <xdr:to>
      <xdr:col>13</xdr:col>
      <xdr:colOff>272143</xdr:colOff>
      <xdr:row>27</xdr:row>
      <xdr:rowOff>56867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4596603E-1DDA-447D-867B-95E8BF18A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565322" y="1864178"/>
          <a:ext cx="5973535" cy="2805510"/>
        </a:xfrm>
        <a:prstGeom prst="rect">
          <a:avLst/>
        </a:prstGeom>
      </xdr:spPr>
    </xdr:pic>
    <xdr:clientData/>
  </xdr:twoCellAnchor>
  <xdr:oneCellAnchor>
    <xdr:from>
      <xdr:col>1</xdr:col>
      <xdr:colOff>204107</xdr:colOff>
      <xdr:row>65</xdr:row>
      <xdr:rowOff>136070</xdr:rowOff>
    </xdr:from>
    <xdr:ext cx="1102178" cy="470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aixaDeTexto 13">
              <a:extLst>
                <a:ext uri="{FF2B5EF4-FFF2-40B4-BE49-F238E27FC236}">
                  <a16:creationId xmlns:a16="http://schemas.microsoft.com/office/drawing/2014/main" id="{4C4EB22D-419C-4C71-A4CF-0C7FC441643C}"/>
                </a:ext>
              </a:extLst>
            </xdr:cNvPr>
            <xdr:cNvSpPr txBox="1"/>
          </xdr:nvSpPr>
          <xdr:spPr>
            <a:xfrm>
              <a:off x="353786" y="6749141"/>
              <a:ext cx="1102178" cy="47045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2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pt-BR" sz="1200" b="0" i="1">
                            <a:latin typeface="Cambria Math"/>
                          </a:rPr>
                          <m:t>𝑎</m:t>
                        </m:r>
                      </m:sub>
                    </m:sSub>
                    <m:r>
                      <a:rPr lang="pt-BR" sz="1200" b="0" i="1">
                        <a:latin typeface="Cambria Math"/>
                      </a:rPr>
                      <m:t> </m:t>
                    </m:r>
                    <m:r>
                      <a:rPr lang="pt-BR" sz="1200" b="0" i="1">
                        <a:latin typeface="Cambria Math"/>
                        <a:ea typeface="Cambria Math"/>
                      </a:rPr>
                      <m:t>= </m:t>
                    </m:r>
                    <m:f>
                      <m:fPr>
                        <m:ctrlPr>
                          <a:rPr lang="pt-BR" sz="12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fPr>
                      <m:num>
                        <m:r>
                          <a:rPr lang="pt-BR" sz="1200" b="0" i="1">
                            <a:latin typeface="Cambria Math"/>
                            <a:ea typeface="Cambria Math"/>
                          </a:rPr>
                          <m:t>𝑄</m:t>
                        </m:r>
                      </m:num>
                      <m:den>
                        <m:sSup>
                          <m:sSupPr>
                            <m:ctrlPr>
                              <a:rPr lang="pt-BR" sz="12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pPr>
                          <m:e>
                            <m:r>
                              <a:rPr lang="pt-BR" sz="1200" b="0" i="1">
                                <a:latin typeface="Cambria Math"/>
                                <a:ea typeface="Cambria Math"/>
                              </a:rPr>
                              <m:t>𝐷</m:t>
                            </m:r>
                          </m:e>
                          <m:sup>
                            <m:r>
                              <a:rPr lang="pt-BR" sz="1200" b="0" i="1">
                                <a:latin typeface="Cambria Math"/>
                                <a:ea typeface="Cambria Math"/>
                              </a:rPr>
                              <m:t>′</m:t>
                            </m:r>
                          </m:sup>
                        </m:sSup>
                        <m:r>
                          <a:rPr lang="pt-BR" sz="1200" b="0" i="1">
                            <a:latin typeface="Cambria Math"/>
                            <a:ea typeface="Cambria Math"/>
                          </a:rPr>
                          <m:t>×</m:t>
                        </m:r>
                        <m:sSub>
                          <m:sSubPr>
                            <m:ctrlPr>
                              <a:rPr lang="pt-BR" sz="12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pt-BR" sz="1200" b="0" i="1">
                                <a:latin typeface="Cambria Math"/>
                                <a:ea typeface="Cambria Math"/>
                              </a:rPr>
                              <m:t>𝐻</m:t>
                            </m:r>
                          </m:e>
                          <m:sub>
                            <m:r>
                              <a:rPr lang="pt-BR" sz="1200" b="0" i="1">
                                <a:latin typeface="Cambria Math"/>
                                <a:ea typeface="Cambria Math"/>
                              </a:rPr>
                              <m:t>𝑎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pt-BR" sz="1200"/>
            </a:p>
          </xdr:txBody>
        </xdr:sp>
      </mc:Choice>
      <mc:Fallback xmlns="">
        <xdr:sp macro="" textlink="">
          <xdr:nvSpPr>
            <xdr:cNvPr id="14" name="CaixaDeTexto 13">
              <a:extLst>
                <a:ext uri="{FF2B5EF4-FFF2-40B4-BE49-F238E27FC236}">
                  <a16:creationId xmlns:a16="http://schemas.microsoft.com/office/drawing/2014/main" id="{4C4EB22D-419C-4C71-A4CF-0C7FC441643C}"/>
                </a:ext>
              </a:extLst>
            </xdr:cNvPr>
            <xdr:cNvSpPr txBox="1"/>
          </xdr:nvSpPr>
          <xdr:spPr>
            <a:xfrm>
              <a:off x="353786" y="6749141"/>
              <a:ext cx="1102178" cy="47045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t-BR" sz="1200" b="0" i="0">
                  <a:latin typeface="Cambria Math"/>
                </a:rPr>
                <a:t>𝑉</a:t>
              </a:r>
              <a:r>
                <a:rPr lang="pt-BR" sz="1200" b="0" i="0">
                  <a:latin typeface="Cambria Math" panose="02040503050406030204" pitchFamily="18" charset="0"/>
                </a:rPr>
                <a:t>_</a:t>
              </a:r>
              <a:r>
                <a:rPr lang="pt-BR" sz="1200" b="0" i="0">
                  <a:latin typeface="Cambria Math"/>
                </a:rPr>
                <a:t>𝑎  </a:t>
              </a:r>
              <a:r>
                <a:rPr lang="pt-BR" sz="1200" b="0" i="0">
                  <a:latin typeface="Cambria Math"/>
                  <a:ea typeface="Cambria Math"/>
                </a:rPr>
                <a:t>=  𝑄</a:t>
              </a:r>
              <a:r>
                <a:rPr lang="pt-BR" sz="1200" b="0" i="0">
                  <a:latin typeface="Cambria Math" panose="02040503050406030204" pitchFamily="18" charset="0"/>
                  <a:ea typeface="Cambria Math"/>
                </a:rPr>
                <a:t>/(</a:t>
              </a:r>
              <a:r>
                <a:rPr lang="pt-BR" sz="1200" b="0" i="0">
                  <a:latin typeface="Cambria Math"/>
                  <a:ea typeface="Cambria Math"/>
                </a:rPr>
                <a:t>𝐷</a:t>
              </a:r>
              <a:r>
                <a:rPr lang="pt-BR" sz="1200" b="0" i="0">
                  <a:latin typeface="Cambria Math" panose="02040503050406030204" pitchFamily="18" charset="0"/>
                  <a:ea typeface="Cambria Math"/>
                </a:rPr>
                <a:t>^</a:t>
              </a:r>
              <a:r>
                <a:rPr lang="pt-BR" sz="1200" b="0" i="0">
                  <a:latin typeface="Cambria Math"/>
                  <a:ea typeface="Cambria Math"/>
                </a:rPr>
                <a:t>′×𝐻</a:t>
              </a:r>
              <a:r>
                <a:rPr lang="pt-BR" sz="12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pt-BR" sz="1200" b="0" i="0">
                  <a:latin typeface="Cambria Math"/>
                  <a:ea typeface="Cambria Math"/>
                </a:rPr>
                <a:t>𝑎</a:t>
              </a:r>
              <a:r>
                <a:rPr lang="pt-BR" sz="1200" b="0" i="0">
                  <a:latin typeface="Cambria Math" panose="02040503050406030204" pitchFamily="18" charset="0"/>
                  <a:ea typeface="Cambria Math"/>
                </a:rPr>
                <a:t> )</a:t>
              </a:r>
              <a:endParaRPr lang="pt-BR" sz="1200"/>
            </a:p>
          </xdr:txBody>
        </xdr:sp>
      </mc:Fallback>
    </mc:AlternateContent>
    <xdr:clientData/>
  </xdr:oneCellAnchor>
  <xdr:oneCellAnchor>
    <xdr:from>
      <xdr:col>2</xdr:col>
      <xdr:colOff>421821</xdr:colOff>
      <xdr:row>66</xdr:row>
      <xdr:rowOff>27214</xdr:rowOff>
    </xdr:from>
    <xdr:ext cx="2039816" cy="3336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aixaDeTexto 14">
              <a:extLst>
                <a:ext uri="{FF2B5EF4-FFF2-40B4-BE49-F238E27FC236}">
                  <a16:creationId xmlns:a16="http://schemas.microsoft.com/office/drawing/2014/main" id="{FCE90595-F20E-47F7-86AE-3FE1E794678D}"/>
                </a:ext>
              </a:extLst>
            </xdr:cNvPr>
            <xdr:cNvSpPr txBox="1"/>
          </xdr:nvSpPr>
          <xdr:spPr>
            <a:xfrm>
              <a:off x="1850571" y="6830785"/>
              <a:ext cx="2039816" cy="333617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p>
                      <m:sSupPr>
                        <m:ctrlPr>
                          <a:rPr lang="pt-BR" sz="12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pt-BR" sz="1200" b="0" i="1">
                            <a:latin typeface="Cambria Math"/>
                          </a:rPr>
                          <m:t>𝐷</m:t>
                        </m:r>
                      </m:e>
                      <m:sup>
                        <m:r>
                          <a:rPr lang="pt-BR" sz="1200" b="0" i="1">
                            <a:latin typeface="Cambria Math"/>
                          </a:rPr>
                          <m:t>′</m:t>
                        </m:r>
                      </m:sup>
                    </m:sSup>
                    <m:r>
                      <a:rPr lang="pt-BR" sz="1200" b="0" i="1">
                        <a:latin typeface="Cambria Math"/>
                      </a:rPr>
                      <m:t> </m:t>
                    </m:r>
                    <m:r>
                      <a:rPr lang="pt-BR" sz="1200" b="0" i="1">
                        <a:latin typeface="Cambria Math"/>
                        <a:ea typeface="Cambria Math"/>
                      </a:rPr>
                      <m:t>=(</m:t>
                    </m:r>
                    <m:f>
                      <m:fPr>
                        <m:type m:val="skw"/>
                        <m:ctrlPr>
                          <a:rPr lang="pt-BR" sz="12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fPr>
                      <m:num>
                        <m:r>
                          <a:rPr lang="pt-BR" sz="1200" b="0" i="1">
                            <a:latin typeface="Cambria Math"/>
                            <a:ea typeface="Cambria Math"/>
                          </a:rPr>
                          <m:t>2</m:t>
                        </m:r>
                      </m:num>
                      <m:den>
                        <m:r>
                          <a:rPr lang="pt-BR" sz="1200" b="0" i="1">
                            <a:latin typeface="Cambria Math"/>
                            <a:ea typeface="Cambria Math"/>
                          </a:rPr>
                          <m:t>3</m:t>
                        </m:r>
                      </m:den>
                    </m:f>
                    <m:r>
                      <a:rPr lang="pt-BR" sz="1200" b="0" i="1">
                        <a:latin typeface="Cambria Math"/>
                        <a:ea typeface="Cambria Math"/>
                      </a:rPr>
                      <m:t>×</m:t>
                    </m:r>
                    <m:d>
                      <m:dPr>
                        <m:ctrlPr>
                          <a:rPr lang="pt-BR" sz="12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dPr>
                      <m:e>
                        <m:r>
                          <a:rPr lang="pt-BR" sz="1200" b="0" i="1">
                            <a:latin typeface="Cambria Math"/>
                            <a:ea typeface="Cambria Math"/>
                          </a:rPr>
                          <m:t>𝐷</m:t>
                        </m:r>
                        <m:r>
                          <a:rPr lang="pt-BR" sz="1200" b="0" i="1">
                            <a:latin typeface="Cambria Math"/>
                            <a:ea typeface="Cambria Math"/>
                          </a:rPr>
                          <m:t> −</m:t>
                        </m:r>
                        <m:r>
                          <a:rPr lang="pt-BR" sz="1200" b="0" i="1">
                            <a:latin typeface="Cambria Math"/>
                            <a:ea typeface="Cambria Math"/>
                          </a:rPr>
                          <m:t>𝑊</m:t>
                        </m:r>
                      </m:e>
                    </m:d>
                    <m:r>
                      <a:rPr lang="pt-BR" sz="1200" b="0" i="1">
                        <a:latin typeface="Cambria Math"/>
                        <a:ea typeface="Cambria Math"/>
                      </a:rPr>
                      <m:t>+</m:t>
                    </m:r>
                    <m:r>
                      <a:rPr lang="pt-BR" sz="1200" b="0" i="1">
                        <a:latin typeface="Cambria Math"/>
                        <a:ea typeface="Cambria Math"/>
                      </a:rPr>
                      <m:t>𝑊</m:t>
                    </m:r>
                  </m:oMath>
                </m:oMathPara>
              </a14:m>
              <a:endParaRPr lang="pt-BR" sz="1200"/>
            </a:p>
          </xdr:txBody>
        </xdr:sp>
      </mc:Choice>
      <mc:Fallback xmlns="">
        <xdr:sp macro="" textlink="">
          <xdr:nvSpPr>
            <xdr:cNvPr id="15" name="CaixaDeTexto 14">
              <a:extLst>
                <a:ext uri="{FF2B5EF4-FFF2-40B4-BE49-F238E27FC236}">
                  <a16:creationId xmlns:a16="http://schemas.microsoft.com/office/drawing/2014/main" id="{FCE90595-F20E-47F7-86AE-3FE1E794678D}"/>
                </a:ext>
              </a:extLst>
            </xdr:cNvPr>
            <xdr:cNvSpPr txBox="1"/>
          </xdr:nvSpPr>
          <xdr:spPr>
            <a:xfrm>
              <a:off x="1850571" y="6830785"/>
              <a:ext cx="2039816" cy="333617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t-BR" sz="1200" b="0" i="0">
                  <a:latin typeface="Cambria Math"/>
                </a:rPr>
                <a:t>𝐷</a:t>
              </a:r>
              <a:r>
                <a:rPr lang="pt-BR" sz="1200" b="0" i="0">
                  <a:latin typeface="Cambria Math" panose="02040503050406030204" pitchFamily="18" charset="0"/>
                </a:rPr>
                <a:t>^</a:t>
              </a:r>
              <a:r>
                <a:rPr lang="pt-BR" sz="1200" b="0" i="0">
                  <a:latin typeface="Cambria Math"/>
                </a:rPr>
                <a:t>′  </a:t>
              </a:r>
              <a:r>
                <a:rPr lang="pt-BR" sz="1200" b="0" i="0">
                  <a:latin typeface="Cambria Math"/>
                  <a:ea typeface="Cambria Math"/>
                </a:rPr>
                <a:t>=(2</a:t>
              </a:r>
              <a:r>
                <a:rPr lang="pt-BR" sz="1200" b="0" i="0">
                  <a:latin typeface="Cambria Math" panose="02040503050406030204" pitchFamily="18" charset="0"/>
                  <a:ea typeface="Cambria Math"/>
                </a:rPr>
                <a:t>⁄</a:t>
              </a:r>
              <a:r>
                <a:rPr lang="pt-BR" sz="1200" b="0" i="0">
                  <a:latin typeface="Cambria Math"/>
                  <a:ea typeface="Cambria Math"/>
                </a:rPr>
                <a:t>3×</a:t>
              </a:r>
              <a:r>
                <a:rPr lang="pt-BR" sz="1200" b="0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pt-BR" sz="1200" b="0" i="0">
                  <a:latin typeface="Cambria Math"/>
                  <a:ea typeface="Cambria Math"/>
                </a:rPr>
                <a:t>𝐷 −𝑊</a:t>
              </a:r>
              <a:r>
                <a:rPr lang="pt-BR" sz="1200" b="0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pt-BR" sz="1200" b="0" i="0">
                  <a:latin typeface="Cambria Math"/>
                  <a:ea typeface="Cambria Math"/>
                </a:rPr>
                <a:t>+𝑊</a:t>
              </a:r>
              <a:endParaRPr lang="pt-BR" sz="1200"/>
            </a:p>
          </xdr:txBody>
        </xdr:sp>
      </mc:Fallback>
    </mc:AlternateContent>
    <xdr:clientData/>
  </xdr:oneCellAnchor>
  <xdr:oneCellAnchor>
    <xdr:from>
      <xdr:col>1</xdr:col>
      <xdr:colOff>231321</xdr:colOff>
      <xdr:row>78</xdr:row>
      <xdr:rowOff>163286</xdr:rowOff>
    </xdr:from>
    <xdr:ext cx="1622182" cy="4013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aixaDeTexto 15">
              <a:extLst>
                <a:ext uri="{FF2B5EF4-FFF2-40B4-BE49-F238E27FC236}">
                  <a16:creationId xmlns:a16="http://schemas.microsoft.com/office/drawing/2014/main" id="{4E4DDEB3-67B9-482C-A4EA-645E1237F296}"/>
                </a:ext>
              </a:extLst>
            </xdr:cNvPr>
            <xdr:cNvSpPr txBox="1"/>
          </xdr:nvSpPr>
          <xdr:spPr>
            <a:xfrm>
              <a:off x="381000" y="9388929"/>
              <a:ext cx="1622182" cy="401392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t-BR" sz="12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200" b="0" i="1">
                          <a:latin typeface="Cambria Math"/>
                        </a:rPr>
                        <m:t>𝐸</m:t>
                      </m:r>
                    </m:e>
                    <m:sub>
                      <m:r>
                        <a:rPr lang="pt-BR" sz="1200" b="0" i="1">
                          <a:latin typeface="Cambria Math"/>
                        </a:rPr>
                        <m:t>𝑎</m:t>
                      </m:r>
                    </m:sub>
                  </m:sSub>
                  <m:r>
                    <a:rPr lang="pt-BR" sz="1200" i="1">
                      <a:latin typeface="Cambria Math"/>
                      <a:ea typeface="Cambria Math"/>
                    </a:rPr>
                    <m:t>=</m:t>
                  </m:r>
                  <m:sSub>
                    <m:sSubPr>
                      <m:ctrlPr>
                        <a:rPr lang="pt-BR" sz="1200" i="1">
                          <a:latin typeface="Cambria Math" panose="02040503050406030204" pitchFamily="18" charset="0"/>
                          <a:ea typeface="Cambria Math"/>
                        </a:rPr>
                      </m:ctrlPr>
                    </m:sSubPr>
                    <m:e>
                      <m:r>
                        <a:rPr lang="pt-BR" sz="1200" b="0" i="1">
                          <a:latin typeface="Cambria Math"/>
                          <a:ea typeface="Cambria Math"/>
                        </a:rPr>
                        <m:t>𝐻</m:t>
                      </m:r>
                    </m:e>
                    <m:sub>
                      <m:r>
                        <a:rPr lang="pt-BR" sz="1200" b="0" i="1">
                          <a:latin typeface="Cambria Math"/>
                          <a:ea typeface="Cambria Math"/>
                        </a:rPr>
                        <m:t>𝑎</m:t>
                      </m:r>
                    </m:sub>
                  </m:sSub>
                  <m:r>
                    <a:rPr lang="pt-BR" sz="1200" b="0" i="1">
                      <a:latin typeface="Cambria Math"/>
                      <a:ea typeface="Cambria Math"/>
                    </a:rPr>
                    <m:t>+ </m:t>
                  </m:r>
                  <m:f>
                    <m:fPr>
                      <m:ctrlPr>
                        <a:rPr lang="pt-BR" sz="1200" b="0" i="1">
                          <a:latin typeface="Cambria Math" panose="02040503050406030204" pitchFamily="18" charset="0"/>
                          <a:ea typeface="Cambria Math"/>
                        </a:rPr>
                      </m:ctrlPr>
                    </m:fPr>
                    <m:num>
                      <m:sSup>
                        <m:sSupPr>
                          <m:ctrlPr>
                            <a:rPr lang="pt-BR" sz="1200" b="0" i="1">
                              <a:latin typeface="Cambria Math" panose="02040503050406030204" pitchFamily="18" charset="0"/>
                              <a:ea typeface="Cambria Math"/>
                            </a:rPr>
                          </m:ctrlPr>
                        </m:sSupPr>
                        <m:e>
                          <m:r>
                            <a:rPr lang="pt-BR" sz="1200" b="0" i="1">
                              <a:latin typeface="Cambria Math"/>
                              <a:ea typeface="Cambria Math"/>
                            </a:rPr>
                            <m:t>𝑉𝑎</m:t>
                          </m:r>
                        </m:e>
                        <m:sup>
                          <m:r>
                            <a:rPr lang="pt-BR" sz="1200" b="0" i="1">
                              <a:latin typeface="Cambria Math"/>
                              <a:ea typeface="Cambria Math"/>
                            </a:rPr>
                            <m:t>2</m:t>
                          </m:r>
                        </m:sup>
                      </m:sSup>
                    </m:num>
                    <m:den>
                      <m:r>
                        <a:rPr lang="pt-BR" sz="1200" b="0" i="1">
                          <a:latin typeface="Cambria Math"/>
                          <a:ea typeface="Cambria Math"/>
                        </a:rPr>
                        <m:t>2</m:t>
                      </m:r>
                      <m:r>
                        <a:rPr lang="pt-BR" sz="1200" b="0" i="1">
                          <a:latin typeface="Cambria Math"/>
                          <a:ea typeface="Cambria Math"/>
                        </a:rPr>
                        <m:t>𝑔</m:t>
                      </m:r>
                    </m:den>
                  </m:f>
                  <m:r>
                    <a:rPr lang="pt-BR" sz="1200" b="0" i="1">
                      <a:latin typeface="Cambria Math"/>
                      <a:ea typeface="Cambria Math"/>
                    </a:rPr>
                    <m:t> </m:t>
                  </m:r>
                </m:oMath>
              </a14:m>
              <a:r>
                <a:rPr lang="pt-BR" sz="1200"/>
                <a:t>+ N</a:t>
              </a:r>
            </a:p>
          </xdr:txBody>
        </xdr:sp>
      </mc:Choice>
      <mc:Fallback xmlns="">
        <xdr:sp macro="" textlink="">
          <xdr:nvSpPr>
            <xdr:cNvPr id="16" name="CaixaDeTexto 15">
              <a:extLst>
                <a:ext uri="{FF2B5EF4-FFF2-40B4-BE49-F238E27FC236}">
                  <a16:creationId xmlns:a16="http://schemas.microsoft.com/office/drawing/2014/main" id="{4E4DDEB3-67B9-482C-A4EA-645E1237F296}"/>
                </a:ext>
              </a:extLst>
            </xdr:cNvPr>
            <xdr:cNvSpPr txBox="1"/>
          </xdr:nvSpPr>
          <xdr:spPr>
            <a:xfrm>
              <a:off x="381000" y="9388929"/>
              <a:ext cx="1622182" cy="401392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BR" sz="1200" b="0" i="0">
                  <a:latin typeface="Cambria Math"/>
                </a:rPr>
                <a:t>𝐸</a:t>
              </a:r>
              <a:r>
                <a:rPr lang="pt-BR" sz="1200" b="0" i="0">
                  <a:latin typeface="Cambria Math" panose="02040503050406030204" pitchFamily="18" charset="0"/>
                </a:rPr>
                <a:t>_</a:t>
              </a:r>
              <a:r>
                <a:rPr lang="pt-BR" sz="1200" b="0" i="0">
                  <a:latin typeface="Cambria Math"/>
                </a:rPr>
                <a:t>𝑎</a:t>
              </a:r>
              <a:r>
                <a:rPr lang="pt-BR" sz="1200" i="0">
                  <a:latin typeface="Cambria Math"/>
                  <a:ea typeface="Cambria Math"/>
                </a:rPr>
                <a:t>=</a:t>
              </a:r>
              <a:r>
                <a:rPr lang="pt-BR" sz="1200" b="0" i="0">
                  <a:latin typeface="Cambria Math"/>
                  <a:ea typeface="Cambria Math"/>
                </a:rPr>
                <a:t>𝐻</a:t>
              </a:r>
              <a:r>
                <a:rPr lang="pt-BR" sz="12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pt-BR" sz="1200" b="0" i="0">
                  <a:latin typeface="Cambria Math"/>
                  <a:ea typeface="Cambria Math"/>
                </a:rPr>
                <a:t>𝑎+ </a:t>
              </a:r>
              <a:r>
                <a:rPr lang="pt-BR" sz="1200" b="0" i="0">
                  <a:latin typeface="Cambria Math" panose="02040503050406030204" pitchFamily="18" charset="0"/>
                  <a:ea typeface="Cambria Math"/>
                </a:rPr>
                <a:t> 〖</a:t>
              </a:r>
              <a:r>
                <a:rPr lang="pt-BR" sz="1200" b="0" i="0">
                  <a:latin typeface="Cambria Math"/>
                  <a:ea typeface="Cambria Math"/>
                </a:rPr>
                <a:t>𝑉𝑎</a:t>
              </a:r>
              <a:r>
                <a:rPr lang="pt-BR" sz="1200" b="0" i="0">
                  <a:latin typeface="Cambria Math" panose="02040503050406030204" pitchFamily="18" charset="0"/>
                  <a:ea typeface="Cambria Math"/>
                </a:rPr>
                <a:t>〗^</a:t>
              </a:r>
              <a:r>
                <a:rPr lang="pt-BR" sz="1200" b="0" i="0">
                  <a:latin typeface="Cambria Math"/>
                  <a:ea typeface="Cambria Math"/>
                </a:rPr>
                <a:t>2</a:t>
              </a:r>
              <a:r>
                <a:rPr lang="pt-BR" sz="1200" b="0" i="0">
                  <a:latin typeface="Cambria Math" panose="02040503050406030204" pitchFamily="18" charset="0"/>
                  <a:ea typeface="Cambria Math"/>
                </a:rPr>
                <a:t>/</a:t>
              </a:r>
              <a:r>
                <a:rPr lang="pt-BR" sz="1200" b="0" i="0">
                  <a:latin typeface="Cambria Math"/>
                  <a:ea typeface="Cambria Math"/>
                </a:rPr>
                <a:t>2𝑔  </a:t>
              </a:r>
              <a:r>
                <a:rPr lang="pt-BR" sz="1200"/>
                <a:t>+ N</a:t>
              </a:r>
            </a:p>
          </xdr:txBody>
        </xdr:sp>
      </mc:Fallback>
    </mc:AlternateContent>
    <xdr:clientData/>
  </xdr:oneCellAnchor>
  <xdr:oneCellAnchor>
    <xdr:from>
      <xdr:col>1</xdr:col>
      <xdr:colOff>244928</xdr:colOff>
      <xdr:row>87</xdr:row>
      <xdr:rowOff>163286</xdr:rowOff>
    </xdr:from>
    <xdr:ext cx="2204357" cy="45070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CaixaDeTexto 16">
              <a:extLst>
                <a:ext uri="{FF2B5EF4-FFF2-40B4-BE49-F238E27FC236}">
                  <a16:creationId xmlns:a16="http://schemas.microsoft.com/office/drawing/2014/main" id="{E7E6564B-DBF5-4804-BB1D-D6404BE60357}"/>
                </a:ext>
              </a:extLst>
            </xdr:cNvPr>
            <xdr:cNvSpPr txBox="1"/>
          </xdr:nvSpPr>
          <xdr:spPr>
            <a:xfrm>
              <a:off x="394607" y="11239500"/>
              <a:ext cx="2204357" cy="450701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pt-BR" sz="1100" i="0">
                            <a:latin typeface="Cambria Math"/>
                          </a:rPr>
                          <m:t>cos</m:t>
                        </m:r>
                      </m:fName>
                      <m:e>
                        <m:r>
                          <a:rPr lang="pt-BR" sz="1100" i="1">
                            <a:latin typeface="Cambria Math"/>
                            <a:ea typeface="Cambria Math"/>
                          </a:rPr>
                          <m:t>𝜃</m:t>
                        </m:r>
                      </m:e>
                    </m:func>
                    <m:r>
                      <a:rPr lang="pt-BR" sz="1100" b="0" i="1">
                        <a:latin typeface="Cambria Math"/>
                      </a:rPr>
                      <m:t> </m:t>
                    </m:r>
                    <m:r>
                      <a:rPr lang="pt-BR" sz="1100" b="0" i="1">
                        <a:latin typeface="Cambria Math"/>
                        <a:ea typeface="Cambria Math"/>
                      </a:rPr>
                      <m:t>= 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/>
                            <a:ea typeface="Cambria Math"/>
                          </a:rPr>
                          <m:t>−</m:t>
                        </m:r>
                        <m:r>
                          <a:rPr lang="pt-BR" sz="1100" b="0" i="1">
                            <a:latin typeface="Cambria Math"/>
                            <a:ea typeface="Cambria Math"/>
                          </a:rPr>
                          <m:t>𝑔</m:t>
                        </m:r>
                        <m:r>
                          <a:rPr lang="pt-BR" sz="1100" b="0" i="1">
                            <a:latin typeface="Cambria Math"/>
                            <a:ea typeface="Cambria Math"/>
                          </a:rPr>
                          <m:t>×</m:t>
                        </m:r>
                        <m:r>
                          <a:rPr lang="pt-BR" sz="1100" b="0" i="1">
                            <a:latin typeface="Cambria Math"/>
                            <a:ea typeface="Cambria Math"/>
                          </a:rPr>
                          <m:t>𝑄</m:t>
                        </m:r>
                      </m:num>
                      <m:den>
                        <m:r>
                          <a:rPr lang="pt-BR" sz="1100" b="0" i="1">
                            <a:latin typeface="Cambria Math"/>
                            <a:ea typeface="Cambria Math"/>
                          </a:rPr>
                          <m:t>𝑊</m:t>
                        </m:r>
                        <m:r>
                          <a:rPr lang="pt-BR" sz="1100" b="0" i="1">
                            <a:latin typeface="Cambria Math"/>
                            <a:ea typeface="Cambria Math"/>
                          </a:rPr>
                          <m:t>×</m:t>
                        </m:r>
                        <m:sSup>
                          <m:sSupPr>
                            <m:ctrlPr>
                              <a:rPr lang="pt-BR" sz="11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pPr>
                          <m:e>
                            <m:r>
                              <a:rPr lang="pt-BR" sz="1100" b="0" i="1">
                                <a:latin typeface="Cambria Math"/>
                                <a:ea typeface="Cambria Math"/>
                              </a:rPr>
                              <m:t>(0,67×</m:t>
                            </m:r>
                            <m:r>
                              <a:rPr lang="pt-BR" sz="1100" b="0" i="1">
                                <a:latin typeface="Cambria Math"/>
                                <a:ea typeface="Cambria Math"/>
                              </a:rPr>
                              <m:t>𝑔</m:t>
                            </m:r>
                            <m:r>
                              <a:rPr lang="pt-BR" sz="1100" b="0" i="1">
                                <a:latin typeface="Cambria Math"/>
                                <a:ea typeface="Cambria Math"/>
                              </a:rPr>
                              <m:t>×</m:t>
                            </m:r>
                            <m:sSub>
                              <m:sSubPr>
                                <m:ctrlPr>
                                  <a:rPr lang="pt-BR" sz="1100" b="0" i="1">
                                    <a:latin typeface="Cambria Math" panose="02040503050406030204" pitchFamily="18" charset="0"/>
                                    <a:ea typeface="Cambria Math"/>
                                  </a:rPr>
                                </m:ctrlPr>
                              </m:sSubPr>
                              <m:e>
                                <m:r>
                                  <a:rPr lang="pt-BR" sz="1100" b="0" i="1">
                                    <a:latin typeface="Cambria Math"/>
                                    <a:ea typeface="Cambria Math"/>
                                  </a:rPr>
                                  <m:t>𝐸</m:t>
                                </m:r>
                              </m:e>
                              <m:sub>
                                <m:r>
                                  <a:rPr lang="pt-BR" sz="1100" b="0" i="1">
                                    <a:latin typeface="Cambria Math"/>
                                    <a:ea typeface="Cambria Math"/>
                                  </a:rPr>
                                  <m:t>𝑎</m:t>
                                </m:r>
                              </m:sub>
                            </m:sSub>
                            <m:r>
                              <a:rPr lang="pt-BR" sz="1100" b="0" i="1">
                                <a:latin typeface="Cambria Math"/>
                                <a:ea typeface="Cambria Math"/>
                              </a:rPr>
                              <m:t>)</m:t>
                            </m:r>
                          </m:e>
                          <m:sup>
                            <m:r>
                              <a:rPr lang="pt-BR" sz="1100" b="0" i="1">
                                <a:latin typeface="Cambria Math"/>
                                <a:ea typeface="Cambria Math"/>
                              </a:rPr>
                              <m:t>1,5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17" name="CaixaDeTexto 16">
              <a:extLst>
                <a:ext uri="{FF2B5EF4-FFF2-40B4-BE49-F238E27FC236}">
                  <a16:creationId xmlns:a16="http://schemas.microsoft.com/office/drawing/2014/main" id="{E7E6564B-DBF5-4804-BB1D-D6404BE60357}"/>
                </a:ext>
              </a:extLst>
            </xdr:cNvPr>
            <xdr:cNvSpPr txBox="1"/>
          </xdr:nvSpPr>
          <xdr:spPr>
            <a:xfrm>
              <a:off x="394607" y="11239500"/>
              <a:ext cx="2204357" cy="450701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t-BR" sz="1100" i="0">
                  <a:latin typeface="Cambria Math"/>
                </a:rPr>
                <a:t>cos</a:t>
              </a:r>
              <a:r>
                <a:rPr lang="pt-BR" sz="1100" i="0">
                  <a:latin typeface="Cambria Math" panose="02040503050406030204" pitchFamily="18" charset="0"/>
                </a:rPr>
                <a:t>⁡</a:t>
              </a:r>
              <a:r>
                <a:rPr lang="pt-BR" sz="1100" i="0">
                  <a:latin typeface="Cambria Math"/>
                  <a:ea typeface="Cambria Math"/>
                </a:rPr>
                <a:t>𝜃</a:t>
              </a:r>
              <a:r>
                <a:rPr lang="pt-BR" sz="1100" b="0" i="0">
                  <a:latin typeface="Cambria Math"/>
                  <a:ea typeface="Cambria Math"/>
                </a:rPr>
                <a:t> </a:t>
              </a:r>
              <a:r>
                <a:rPr lang="pt-BR" sz="1100" b="0" i="0">
                  <a:latin typeface="Cambria Math"/>
                </a:rPr>
                <a:t> </a:t>
              </a:r>
              <a:r>
                <a:rPr lang="pt-BR" sz="1100" b="0" i="0">
                  <a:latin typeface="Cambria Math"/>
                  <a:ea typeface="Cambria Math"/>
                </a:rPr>
                <a:t>=  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pt-BR" sz="1100" b="0" i="0">
                  <a:latin typeface="Cambria Math"/>
                  <a:ea typeface="Cambria Math"/>
                </a:rPr>
                <a:t>−𝑔×𝑄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)/(</a:t>
              </a:r>
              <a:r>
                <a:rPr lang="pt-BR" sz="1100" b="0" i="0">
                  <a:latin typeface="Cambria Math"/>
                  <a:ea typeface="Cambria Math"/>
                </a:rPr>
                <a:t>𝑊×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〖</a:t>
              </a:r>
              <a:r>
                <a:rPr lang="pt-BR" sz="1100" b="0" i="0">
                  <a:latin typeface="Cambria Math"/>
                  <a:ea typeface="Cambria Math"/>
                </a:rPr>
                <a:t>(0,67×𝑔×𝐸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pt-BR" sz="1100" b="0" i="0">
                  <a:latin typeface="Cambria Math"/>
                  <a:ea typeface="Cambria Math"/>
                </a:rPr>
                <a:t>𝑎)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〗^</a:t>
              </a:r>
              <a:r>
                <a:rPr lang="pt-BR" sz="1100" b="0" i="0">
                  <a:latin typeface="Cambria Math"/>
                  <a:ea typeface="Cambria Math"/>
                </a:rPr>
                <a:t>1,5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 )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1</xdr:col>
      <xdr:colOff>272143</xdr:colOff>
      <xdr:row>95</xdr:row>
      <xdr:rowOff>163286</xdr:rowOff>
    </xdr:from>
    <xdr:ext cx="2296259" cy="4124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CaixaDeTexto 17">
              <a:extLst>
                <a:ext uri="{FF2B5EF4-FFF2-40B4-BE49-F238E27FC236}">
                  <a16:creationId xmlns:a16="http://schemas.microsoft.com/office/drawing/2014/main" id="{9A07A88E-A1BD-4128-A825-FEC665E520B4}"/>
                </a:ext>
              </a:extLst>
            </xdr:cNvPr>
            <xdr:cNvSpPr txBox="1"/>
          </xdr:nvSpPr>
          <xdr:spPr>
            <a:xfrm>
              <a:off x="421822" y="12858750"/>
              <a:ext cx="2296259" cy="4124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t-BR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100" b="0" i="1">
                          <a:latin typeface="Cambria Math"/>
                        </a:rPr>
                        <m:t>𝑉</m:t>
                      </m:r>
                    </m:e>
                    <m:sub>
                      <m:r>
                        <a:rPr lang="pt-BR" sz="1100" b="0" i="1">
                          <a:latin typeface="Cambria Math"/>
                        </a:rPr>
                        <m:t>1</m:t>
                      </m:r>
                    </m:sub>
                  </m:sSub>
                  <m:r>
                    <a:rPr lang="pt-BR" sz="1100" i="1">
                      <a:latin typeface="Cambria Math"/>
                      <a:ea typeface="Cambria Math"/>
                    </a:rPr>
                    <m:t>=</m:t>
                  </m:r>
                  <m:r>
                    <a:rPr lang="pt-BR" sz="1100" b="0" i="1">
                      <a:latin typeface="Cambria Math"/>
                      <a:ea typeface="Cambria Math"/>
                    </a:rPr>
                    <m:t>2× </m:t>
                  </m:r>
                  <m:func>
                    <m:funcPr>
                      <m:ctrlPr>
                        <a:rPr lang="pt-BR" sz="1100" b="0" i="1">
                          <a:latin typeface="Cambria Math" panose="02040503050406030204" pitchFamily="18" charset="0"/>
                          <a:ea typeface="Cambria Math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pt-BR" sz="1100" b="0" i="0">
                          <a:latin typeface="Cambria Math"/>
                          <a:ea typeface="Cambria Math"/>
                        </a:rPr>
                        <m:t>cos</m:t>
                      </m:r>
                    </m:fName>
                    <m:e>
                      <m:d>
                        <m:dPr>
                          <m:ctrlPr>
                            <a:rPr lang="pt-BR" sz="1100" b="0" i="1">
                              <a:latin typeface="Cambria Math" panose="02040503050406030204" pitchFamily="18" charset="0"/>
                              <a:ea typeface="Cambria Math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pt-BR" sz="1100" b="0" i="1">
                                  <a:latin typeface="Cambria Math" panose="02040503050406030204" pitchFamily="18" charset="0"/>
                                  <a:ea typeface="Cambria Math"/>
                                </a:rPr>
                              </m:ctrlPr>
                            </m:fPr>
                            <m:num>
                              <m:r>
                                <a:rPr lang="pt-BR" sz="1100" b="0" i="1">
                                  <a:latin typeface="Cambria Math"/>
                                  <a:ea typeface="Cambria Math"/>
                                </a:rPr>
                                <m:t>𝜃</m:t>
                              </m:r>
                            </m:num>
                            <m:den>
                              <m:r>
                                <a:rPr lang="pt-BR" sz="1100" b="0" i="1">
                                  <a:latin typeface="Cambria Math"/>
                                  <a:ea typeface="Cambria Math"/>
                                </a:rPr>
                                <m:t>3</m:t>
                              </m:r>
                            </m:den>
                          </m:f>
                        </m:e>
                      </m:d>
                      <m:r>
                        <a:rPr lang="pt-BR" sz="1100" b="0" i="1">
                          <a:latin typeface="Cambria Math"/>
                          <a:ea typeface="Cambria Math"/>
                        </a:rPr>
                        <m:t>× </m:t>
                      </m:r>
                      <m:sSup>
                        <m:sSupPr>
                          <m:ctrlPr>
                            <a:rPr lang="pt-BR" sz="1100" b="0" i="1">
                              <a:latin typeface="Cambria Math" panose="02040503050406030204" pitchFamily="18" charset="0"/>
                              <a:ea typeface="Cambria Math"/>
                            </a:rPr>
                          </m:ctrlPr>
                        </m:sSupPr>
                        <m:e>
                          <m:d>
                            <m:dPr>
                              <m:ctrlPr>
                                <a:rPr lang="pt-BR" sz="1100" b="0" i="1">
                                  <a:latin typeface="Cambria Math" panose="02040503050406030204" pitchFamily="18" charset="0"/>
                                  <a:ea typeface="Cambria Math"/>
                                </a:rPr>
                              </m:ctrlPr>
                            </m:dPr>
                            <m:e>
                              <m:f>
                                <m:fPr>
                                  <m:ctrlPr>
                                    <a:rPr lang="pt-BR" sz="1100" b="0" i="1">
                                      <a:latin typeface="Cambria Math" panose="02040503050406030204" pitchFamily="18" charset="0"/>
                                      <a:ea typeface="Cambria Math"/>
                                    </a:rPr>
                                  </m:ctrlPr>
                                </m:fPr>
                                <m:num>
                                  <m:r>
                                    <a:rPr lang="pt-BR" sz="1100" b="0" i="1">
                                      <a:latin typeface="Cambria Math"/>
                                      <a:ea typeface="Cambria Math"/>
                                    </a:rPr>
                                    <m:t>2×</m:t>
                                  </m:r>
                                  <m:r>
                                    <a:rPr lang="pt-BR" sz="1100" b="0" i="1">
                                      <a:latin typeface="Cambria Math"/>
                                      <a:ea typeface="Cambria Math"/>
                                    </a:rPr>
                                    <m:t>𝑔</m:t>
                                  </m:r>
                                  <m:r>
                                    <a:rPr lang="pt-BR" sz="1100" b="0" i="1">
                                      <a:latin typeface="Cambria Math"/>
                                      <a:ea typeface="Cambria Math"/>
                                    </a:rPr>
                                    <m:t>×</m:t>
                                  </m:r>
                                  <m:sSub>
                                    <m:sSubPr>
                                      <m:ctrlPr>
                                        <a:rPr lang="pt-BR" sz="1100" b="0" i="1">
                                          <a:latin typeface="Cambria Math" panose="02040503050406030204" pitchFamily="18" charset="0"/>
                                          <a:ea typeface="Cambria Math"/>
                                        </a:rPr>
                                      </m:ctrlPr>
                                    </m:sSubPr>
                                    <m:e>
                                      <m:r>
                                        <a:rPr lang="pt-BR" sz="1100" b="0" i="1">
                                          <a:latin typeface="Cambria Math"/>
                                          <a:ea typeface="Cambria Math"/>
                                        </a:rPr>
                                        <m:t>𝐸</m:t>
                                      </m:r>
                                    </m:e>
                                    <m:sub>
                                      <m:r>
                                        <a:rPr lang="pt-BR" sz="1100" b="0" i="1">
                                          <a:latin typeface="Cambria Math"/>
                                          <a:ea typeface="Cambria Math"/>
                                        </a:rPr>
                                        <m:t>𝑎</m:t>
                                      </m:r>
                                    </m:sub>
                                  </m:sSub>
                                </m:num>
                                <m:den>
                                  <m:r>
                                    <a:rPr lang="pt-BR" sz="1100" b="0" i="1">
                                      <a:latin typeface="Cambria Math"/>
                                      <a:ea typeface="Cambria Math"/>
                                    </a:rPr>
                                    <m:t>3</m:t>
                                  </m:r>
                                </m:den>
                              </m:f>
                            </m:e>
                          </m:d>
                        </m:e>
                        <m:sup>
                          <m:f>
                            <m:fPr>
                              <m:type m:val="skw"/>
                              <m:ctrlPr>
                                <a:rPr lang="pt-BR" sz="1100" b="0" i="1">
                                  <a:latin typeface="Cambria Math" panose="02040503050406030204" pitchFamily="18" charset="0"/>
                                  <a:ea typeface="Cambria Math"/>
                                </a:rPr>
                              </m:ctrlPr>
                            </m:fPr>
                            <m:num>
                              <m:r>
                                <a:rPr lang="pt-BR" sz="1100" b="0" i="1">
                                  <a:latin typeface="Cambria Math"/>
                                  <a:ea typeface="Cambria Math"/>
                                </a:rPr>
                                <m:t>1</m:t>
                              </m:r>
                            </m:num>
                            <m:den>
                              <m:r>
                                <a:rPr lang="pt-BR" sz="1100" b="0" i="1">
                                  <a:latin typeface="Cambria Math"/>
                                  <a:ea typeface="Cambria Math"/>
                                </a:rPr>
                                <m:t>2</m:t>
                              </m:r>
                            </m:den>
                          </m:f>
                        </m:sup>
                      </m:sSup>
                    </m:e>
                  </m:func>
                </m:oMath>
              </a14:m>
              <a:r>
                <a:rPr lang="pt-BR" sz="1100"/>
                <a:t> </a:t>
              </a:r>
            </a:p>
          </xdr:txBody>
        </xdr:sp>
      </mc:Choice>
      <mc:Fallback xmlns="">
        <xdr:sp macro="" textlink="">
          <xdr:nvSpPr>
            <xdr:cNvPr id="18" name="CaixaDeTexto 17">
              <a:extLst>
                <a:ext uri="{FF2B5EF4-FFF2-40B4-BE49-F238E27FC236}">
                  <a16:creationId xmlns:a16="http://schemas.microsoft.com/office/drawing/2014/main" id="{9A07A88E-A1BD-4128-A825-FEC665E520B4}"/>
                </a:ext>
              </a:extLst>
            </xdr:cNvPr>
            <xdr:cNvSpPr txBox="1"/>
          </xdr:nvSpPr>
          <xdr:spPr>
            <a:xfrm>
              <a:off x="421822" y="12858750"/>
              <a:ext cx="2296259" cy="4124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BR" sz="1100" b="0" i="0">
                  <a:latin typeface="Cambria Math"/>
                </a:rPr>
                <a:t>𝑉</a:t>
              </a:r>
              <a:r>
                <a:rPr lang="pt-BR" sz="1100" b="0" i="0">
                  <a:latin typeface="Cambria Math" panose="02040503050406030204" pitchFamily="18" charset="0"/>
                </a:rPr>
                <a:t>_</a:t>
              </a:r>
              <a:r>
                <a:rPr lang="pt-BR" sz="1100" b="0" i="0">
                  <a:latin typeface="Cambria Math"/>
                </a:rPr>
                <a:t>1</a:t>
              </a:r>
              <a:r>
                <a:rPr lang="pt-BR" sz="1100" i="0">
                  <a:latin typeface="Cambria Math"/>
                  <a:ea typeface="Cambria Math"/>
                </a:rPr>
                <a:t>=</a:t>
              </a:r>
              <a:r>
                <a:rPr lang="pt-BR" sz="1100" b="0" i="0">
                  <a:latin typeface="Cambria Math"/>
                  <a:ea typeface="Cambria Math"/>
                </a:rPr>
                <a:t>2×  cos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⁡〖(</a:t>
              </a:r>
              <a:r>
                <a:rPr lang="pt-BR" sz="1100" b="0" i="0">
                  <a:latin typeface="Cambria Math"/>
                  <a:ea typeface="Cambria Math"/>
                </a:rPr>
                <a:t>𝜃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/</a:t>
              </a:r>
              <a:r>
                <a:rPr lang="pt-BR" sz="1100" b="0" i="0">
                  <a:latin typeface="Cambria Math"/>
                  <a:ea typeface="Cambria Math"/>
                </a:rPr>
                <a:t>3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pt-BR" sz="1100" b="0" i="0">
                  <a:latin typeface="Cambria Math"/>
                  <a:ea typeface="Cambria Math"/>
                </a:rPr>
                <a:t>× 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((</a:t>
              </a:r>
              <a:r>
                <a:rPr lang="pt-BR" sz="1100" b="0" i="0">
                  <a:latin typeface="Cambria Math"/>
                  <a:ea typeface="Cambria Math"/>
                </a:rPr>
                <a:t>2×𝑔×𝐸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pt-BR" sz="1100" b="0" i="0">
                  <a:latin typeface="Cambria Math"/>
                  <a:ea typeface="Cambria Math"/>
                </a:rPr>
                <a:t>𝑎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)/</a:t>
              </a:r>
              <a:r>
                <a:rPr lang="pt-BR" sz="1100" b="0" i="0">
                  <a:latin typeface="Cambria Math"/>
                  <a:ea typeface="Cambria Math"/>
                </a:rPr>
                <a:t>3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)^(</a:t>
              </a:r>
              <a:r>
                <a:rPr lang="pt-BR" sz="1100" b="0" i="0">
                  <a:latin typeface="Cambria Math"/>
                  <a:ea typeface="Cambria Math"/>
                </a:rPr>
                <a:t>1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⁄</a:t>
              </a:r>
              <a:r>
                <a:rPr lang="pt-BR" sz="1100" b="0" i="0">
                  <a:latin typeface="Cambria Math"/>
                  <a:ea typeface="Cambria Math"/>
                </a:rPr>
                <a:t>2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) 〗</a:t>
              </a:r>
              <a:r>
                <a:rPr lang="pt-BR" sz="1100"/>
                <a:t> </a:t>
              </a:r>
            </a:p>
          </xdr:txBody>
        </xdr:sp>
      </mc:Fallback>
    </mc:AlternateContent>
    <xdr:clientData/>
  </xdr:oneCellAnchor>
  <xdr:oneCellAnchor>
    <xdr:from>
      <xdr:col>1</xdr:col>
      <xdr:colOff>258536</xdr:colOff>
      <xdr:row>104</xdr:row>
      <xdr:rowOff>149678</xdr:rowOff>
    </xdr:from>
    <xdr:ext cx="1374321" cy="48930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CaixaDeTexto 18">
              <a:extLst>
                <a:ext uri="{FF2B5EF4-FFF2-40B4-BE49-F238E27FC236}">
                  <a16:creationId xmlns:a16="http://schemas.microsoft.com/office/drawing/2014/main" id="{013188AC-3EF7-4DFB-852E-FDB0F6F6F2EF}"/>
                </a:ext>
              </a:extLst>
            </xdr:cNvPr>
            <xdr:cNvSpPr txBox="1"/>
          </xdr:nvSpPr>
          <xdr:spPr>
            <a:xfrm>
              <a:off x="408215" y="14736535"/>
              <a:ext cx="1374321" cy="489301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/>
                      </a:rPr>
                      <m:t>𝑌</m:t>
                    </m:r>
                    <m:r>
                      <a:rPr lang="pt-BR" sz="1100" b="0" i="1">
                        <a:latin typeface="Cambria Math"/>
                      </a:rPr>
                      <m:t>1= </m:t>
                    </m:r>
                    <m:sSub>
                      <m:sSub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0" i="1">
                            <a:latin typeface="Cambria Math"/>
                          </a:rPr>
                          <m:t>𝐸</m:t>
                        </m:r>
                      </m:e>
                      <m:sub>
                        <m:r>
                          <a:rPr lang="pt-BR" sz="1100" b="0" i="1">
                            <a:latin typeface="Cambria Math"/>
                          </a:rPr>
                          <m:t>𝑎</m:t>
                        </m:r>
                      </m:sub>
                    </m:sSub>
                    <m:r>
                      <a:rPr lang="pt-BR" sz="1100" b="0" i="1">
                        <a:latin typeface="Cambria Math"/>
                      </a:rPr>
                      <m:t> − </m:t>
                    </m:r>
                    <m:d>
                      <m:dPr>
                        <m:begChr m:val="["/>
                        <m:endChr m:val="]"/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pt-BR" sz="11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pt-BR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sSub>
                                      <m:sSubPr>
                                        <m:ctrlPr>
                                          <a:rPr lang="pt-BR" sz="1100" b="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pt-BR" sz="1100" b="0" i="1">
                                            <a:latin typeface="Cambria Math"/>
                                          </a:rPr>
                                          <m:t>𝑉</m:t>
                                        </m:r>
                                      </m:e>
                                      <m:sub>
                                        <m:r>
                                          <a:rPr lang="pt-BR" sz="1100" b="0" i="1">
                                            <a:latin typeface="Cambria Math"/>
                                          </a:rPr>
                                          <m:t>1</m:t>
                                        </m:r>
                                      </m:sub>
                                    </m:sSub>
                                  </m:e>
                                </m:d>
                              </m:e>
                              <m:sup>
                                <m:r>
                                  <a:rPr lang="pt-BR" sz="1100" b="0" i="1">
                                    <a:latin typeface="Cambria Math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pt-BR" sz="1100" b="0" i="1">
                                <a:latin typeface="Cambria Math"/>
                              </a:rPr>
                              <m:t>2</m:t>
                            </m:r>
                            <m:r>
                              <a:rPr lang="pt-BR" sz="1100" b="0" i="1">
                                <a:latin typeface="Cambria Math"/>
                                <a:ea typeface="Cambria Math"/>
                              </a:rPr>
                              <m:t>×</m:t>
                            </m:r>
                            <m:r>
                              <a:rPr lang="pt-BR" sz="1100" b="0" i="1">
                                <a:latin typeface="Cambria Math"/>
                                <a:ea typeface="Cambria Math"/>
                              </a:rPr>
                              <m:t>𝑔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19" name="CaixaDeTexto 18">
              <a:extLst>
                <a:ext uri="{FF2B5EF4-FFF2-40B4-BE49-F238E27FC236}">
                  <a16:creationId xmlns:a16="http://schemas.microsoft.com/office/drawing/2014/main" id="{013188AC-3EF7-4DFB-852E-FDB0F6F6F2EF}"/>
                </a:ext>
              </a:extLst>
            </xdr:cNvPr>
            <xdr:cNvSpPr txBox="1"/>
          </xdr:nvSpPr>
          <xdr:spPr>
            <a:xfrm>
              <a:off x="408215" y="14736535"/>
              <a:ext cx="1374321" cy="489301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t-BR" sz="1100" b="0" i="0">
                  <a:latin typeface="Cambria Math"/>
                </a:rPr>
                <a:t>𝑌1= 𝐸</a:t>
              </a:r>
              <a:r>
                <a:rPr lang="pt-BR" sz="1100" b="0" i="0">
                  <a:latin typeface="Cambria Math" panose="02040503050406030204" pitchFamily="18" charset="0"/>
                </a:rPr>
                <a:t>_</a:t>
              </a:r>
              <a:r>
                <a:rPr lang="pt-BR" sz="1100" b="0" i="0">
                  <a:latin typeface="Cambria Math"/>
                </a:rPr>
                <a:t>𝑎  − </a:t>
              </a:r>
              <a:r>
                <a:rPr lang="pt-BR" sz="1100" b="0" i="0">
                  <a:latin typeface="Cambria Math" panose="02040503050406030204" pitchFamily="18" charset="0"/>
                </a:rPr>
                <a:t>[(</a:t>
              </a:r>
              <a:r>
                <a:rPr lang="pt-BR" sz="1100" b="0" i="0">
                  <a:latin typeface="Cambria Math"/>
                </a:rPr>
                <a:t>𝑉</a:t>
              </a:r>
              <a:r>
                <a:rPr lang="pt-BR" sz="1100" b="0" i="0">
                  <a:latin typeface="Cambria Math" panose="02040503050406030204" pitchFamily="18" charset="0"/>
                </a:rPr>
                <a:t>_</a:t>
              </a:r>
              <a:r>
                <a:rPr lang="pt-BR" sz="1100" b="0" i="0">
                  <a:latin typeface="Cambria Math"/>
                </a:rPr>
                <a:t>1</a:t>
              </a:r>
              <a:r>
                <a:rPr lang="pt-BR" sz="1100" b="0" i="0">
                  <a:latin typeface="Cambria Math" panose="02040503050406030204" pitchFamily="18" charset="0"/>
                </a:rPr>
                <a:t> )^</a:t>
              </a:r>
              <a:r>
                <a:rPr lang="pt-BR" sz="1100" b="0" i="0">
                  <a:latin typeface="Cambria Math"/>
                </a:rPr>
                <a:t>2</a:t>
              </a:r>
              <a:r>
                <a:rPr lang="pt-BR" sz="1100" b="0" i="0">
                  <a:latin typeface="Cambria Math" panose="02040503050406030204" pitchFamily="18" charset="0"/>
                </a:rPr>
                <a:t>/(</a:t>
              </a:r>
              <a:r>
                <a:rPr lang="pt-BR" sz="1100" b="0" i="0">
                  <a:latin typeface="Cambria Math"/>
                </a:rPr>
                <a:t>2</a:t>
              </a:r>
              <a:r>
                <a:rPr lang="pt-BR" sz="1100" b="0" i="0">
                  <a:latin typeface="Cambria Math"/>
                  <a:ea typeface="Cambria Math"/>
                </a:rPr>
                <a:t>×𝑔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)]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1</xdr:col>
      <xdr:colOff>272142</xdr:colOff>
      <xdr:row>113</xdr:row>
      <xdr:rowOff>149679</xdr:rowOff>
    </xdr:from>
    <xdr:ext cx="1135857" cy="4803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CaixaDeTexto 19">
              <a:extLst>
                <a:ext uri="{FF2B5EF4-FFF2-40B4-BE49-F238E27FC236}">
                  <a16:creationId xmlns:a16="http://schemas.microsoft.com/office/drawing/2014/main" id="{A439A3C3-F0A7-47D1-8FFB-4D63D2190F91}"/>
                </a:ext>
              </a:extLst>
            </xdr:cNvPr>
            <xdr:cNvSpPr txBox="1"/>
          </xdr:nvSpPr>
          <xdr:spPr>
            <a:xfrm>
              <a:off x="421821" y="16587108"/>
              <a:ext cx="1135857" cy="480324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/>
                      </a:rPr>
                      <m:t>𝐹𝑟</m:t>
                    </m:r>
                    <m:r>
                      <a:rPr lang="pt-BR" sz="1100" b="0" i="1">
                        <a:latin typeface="Cambria Math"/>
                      </a:rPr>
                      <m:t> = 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pt-BR" sz="11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pt-BR" sz="1100" b="0" i="1">
                                <a:latin typeface="Cambria Math"/>
                                <a:ea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pt-BR" sz="1100" b="0" i="1">
                                <a:latin typeface="Cambria Math"/>
                                <a:ea typeface="Cambria Math"/>
                              </a:rPr>
                              <m:t>1</m:t>
                            </m:r>
                          </m:sub>
                        </m:sSub>
                      </m:num>
                      <m:den>
                        <m:rad>
                          <m:radPr>
                            <m:degHide m:val="on"/>
                            <m:ctrlPr>
                              <a:rPr lang="pt-BR" sz="11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radPr>
                          <m:deg/>
                          <m:e>
                            <m:r>
                              <a:rPr lang="pt-BR" sz="1100" b="0" i="1">
                                <a:latin typeface="Cambria Math"/>
                                <a:ea typeface="Cambria Math"/>
                              </a:rPr>
                              <m:t>𝑔</m:t>
                            </m:r>
                            <m:r>
                              <a:rPr lang="pt-BR" sz="1100" b="0" i="1">
                                <a:latin typeface="Cambria Math"/>
                                <a:ea typeface="Cambria Math"/>
                              </a:rPr>
                              <m:t>×</m:t>
                            </m:r>
                            <m:r>
                              <a:rPr lang="pt-BR" sz="1100" b="0" i="1">
                                <a:latin typeface="Cambria Math"/>
                                <a:ea typeface="Cambria Math"/>
                              </a:rPr>
                              <m:t>𝑌</m:t>
                            </m:r>
                            <m:r>
                              <a:rPr lang="pt-BR" sz="1100" b="0" i="1">
                                <a:latin typeface="Cambria Math"/>
                                <a:ea typeface="Cambria Math"/>
                              </a:rPr>
                              <m:t>1</m:t>
                            </m:r>
                          </m:e>
                        </m:rad>
                      </m:den>
                    </m:f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20" name="CaixaDeTexto 19">
              <a:extLst>
                <a:ext uri="{FF2B5EF4-FFF2-40B4-BE49-F238E27FC236}">
                  <a16:creationId xmlns:a16="http://schemas.microsoft.com/office/drawing/2014/main" id="{A439A3C3-F0A7-47D1-8FFB-4D63D2190F91}"/>
                </a:ext>
              </a:extLst>
            </xdr:cNvPr>
            <xdr:cNvSpPr txBox="1"/>
          </xdr:nvSpPr>
          <xdr:spPr>
            <a:xfrm>
              <a:off x="421821" y="16587108"/>
              <a:ext cx="1135857" cy="480324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t-BR" sz="1100" b="0" i="0">
                  <a:latin typeface="Cambria Math"/>
                </a:rPr>
                <a:t>𝐹𝑟 = 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 </a:t>
              </a:r>
              <a:r>
                <a:rPr lang="pt-BR" sz="1100" b="0" i="0">
                  <a:latin typeface="Cambria Math"/>
                  <a:ea typeface="Cambria Math"/>
                </a:rPr>
                <a:t>𝑉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pt-BR" sz="1100" b="0" i="0">
                  <a:latin typeface="Cambria Math"/>
                  <a:ea typeface="Cambria Math"/>
                </a:rPr>
                <a:t>1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/√(</a:t>
              </a:r>
              <a:r>
                <a:rPr lang="pt-BR" sz="1100" b="0" i="0">
                  <a:latin typeface="Cambria Math"/>
                  <a:ea typeface="Cambria Math"/>
                </a:rPr>
                <a:t>𝑔×𝑌1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)</a:t>
              </a:r>
              <a:endParaRPr lang="pt-BR" sz="1100"/>
            </a:p>
          </xdr:txBody>
        </xdr:sp>
      </mc:Fallback>
    </mc:AlternateContent>
    <xdr:clientData/>
  </xdr:oneCellAnchor>
  <xdr:twoCellAnchor>
    <xdr:from>
      <xdr:col>6</xdr:col>
      <xdr:colOff>285750</xdr:colOff>
      <xdr:row>114</xdr:row>
      <xdr:rowOff>13607</xdr:rowOff>
    </xdr:from>
    <xdr:to>
      <xdr:col>11</xdr:col>
      <xdr:colOff>303250</xdr:colOff>
      <xdr:row>119</xdr:row>
      <xdr:rowOff>169059</xdr:rowOff>
    </xdr:to>
    <xdr:grpSp>
      <xdr:nvGrpSpPr>
        <xdr:cNvPr id="21" name="Grupo 41">
          <a:extLst>
            <a:ext uri="{FF2B5EF4-FFF2-40B4-BE49-F238E27FC236}">
              <a16:creationId xmlns:a16="http://schemas.microsoft.com/office/drawing/2014/main" id="{A7A70223-2C81-4304-A46C-62D6EC3A5350}"/>
            </a:ext>
          </a:extLst>
        </xdr:cNvPr>
        <xdr:cNvGrpSpPr/>
      </xdr:nvGrpSpPr>
      <xdr:grpSpPr>
        <a:xfrm>
          <a:off x="5524500" y="21806807"/>
          <a:ext cx="4303750" cy="1107952"/>
          <a:chOff x="3405797" y="12936903"/>
          <a:chExt cx="4295246" cy="1107952"/>
        </a:xfrm>
      </xdr:grpSpPr>
      <xdr:pic>
        <xdr:nvPicPr>
          <xdr:cNvPr id="22" name="Imagem 21">
            <a:extLst>
              <a:ext uri="{FF2B5EF4-FFF2-40B4-BE49-F238E27FC236}">
                <a16:creationId xmlns:a16="http://schemas.microsoft.com/office/drawing/2014/main" id="{D5AE2F30-D795-4FF6-80A1-B781D34341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sharpenSoften amount="5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3405797" y="12936903"/>
            <a:ext cx="4295246" cy="1107952"/>
          </a:xfrm>
          <a:prstGeom prst="rect">
            <a:avLst/>
          </a:prstGeom>
        </xdr:spPr>
      </xdr:pic>
      <xdr:sp macro="" textlink="">
        <xdr:nvSpPr>
          <xdr:cNvPr id="23" name="Retângulo 22">
            <a:extLst>
              <a:ext uri="{FF2B5EF4-FFF2-40B4-BE49-F238E27FC236}">
                <a16:creationId xmlns:a16="http://schemas.microsoft.com/office/drawing/2014/main" id="{A3E472EF-ED6D-4283-A97E-C10CC590C821}"/>
              </a:ext>
            </a:extLst>
          </xdr:cNvPr>
          <xdr:cNvSpPr/>
        </xdr:nvSpPr>
        <xdr:spPr>
          <a:xfrm>
            <a:off x="5451232" y="13642731"/>
            <a:ext cx="1619250" cy="256442"/>
          </a:xfrm>
          <a:prstGeom prst="rect">
            <a:avLst/>
          </a:prstGeom>
          <a:noFill/>
          <a:ln w="285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oneCellAnchor>
    <xdr:from>
      <xdr:col>1</xdr:col>
      <xdr:colOff>244928</xdr:colOff>
      <xdr:row>122</xdr:row>
      <xdr:rowOff>149678</xdr:rowOff>
    </xdr:from>
    <xdr:ext cx="2204357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CaixaDeTexto 23">
              <a:extLst>
                <a:ext uri="{FF2B5EF4-FFF2-40B4-BE49-F238E27FC236}">
                  <a16:creationId xmlns:a16="http://schemas.microsoft.com/office/drawing/2014/main" id="{DBDA1006-3334-4FA9-A3EE-566571709CC9}"/>
                </a:ext>
              </a:extLst>
            </xdr:cNvPr>
            <xdr:cNvSpPr txBox="1"/>
          </xdr:nvSpPr>
          <xdr:spPr>
            <a:xfrm>
              <a:off x="394607" y="18356035"/>
              <a:ext cx="2204357" cy="472694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/>
                      </a:rPr>
                      <m:t>𝑌</m:t>
                    </m:r>
                    <m:r>
                      <a:rPr lang="pt-BR" sz="1100" b="0" i="1">
                        <a:latin typeface="Cambria Math"/>
                      </a:rPr>
                      <m:t>3= </m:t>
                    </m:r>
                    <m:d>
                      <m:d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t-BR" sz="1100" b="0" i="1">
                                <a:latin typeface="Cambria Math"/>
                              </a:rPr>
                              <m:t>𝑌</m:t>
                            </m:r>
                            <m:r>
                              <a:rPr lang="pt-BR" sz="11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r>
                              <a:rPr lang="pt-BR" sz="1100" b="0" i="1">
                                <a:latin typeface="Cambria Math"/>
                              </a:rPr>
                              <m:t>2</m:t>
                            </m:r>
                          </m:den>
                        </m:f>
                      </m:e>
                    </m:d>
                    <m:r>
                      <a:rPr lang="pt-BR" sz="1100" b="0" i="1">
                        <a:latin typeface="Cambria Math"/>
                      </a:rPr>
                      <m:t> </m:t>
                    </m:r>
                    <m:r>
                      <a:rPr lang="pt-BR" sz="1100" b="0" i="1">
                        <a:latin typeface="Cambria Math"/>
                        <a:ea typeface="Cambria Math"/>
                      </a:rPr>
                      <m:t>× </m:t>
                    </m:r>
                    <m:d>
                      <m:dPr>
                        <m:ctrlPr>
                          <a:rPr lang="pt-BR" sz="11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dPr>
                      <m:e>
                        <m:rad>
                          <m:radPr>
                            <m:degHide m:val="on"/>
                            <m:ctrlPr>
                              <a:rPr lang="pt-BR" sz="11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radPr>
                          <m:deg/>
                          <m:e>
                            <m:r>
                              <a:rPr lang="pt-BR" sz="1100" b="0" i="1">
                                <a:latin typeface="Cambria Math"/>
                                <a:ea typeface="Cambria Math"/>
                              </a:rPr>
                              <m:t>1+8</m:t>
                            </m:r>
                            <m:sSup>
                              <m:sSupPr>
                                <m:ctrlPr>
                                  <a:rPr lang="pt-BR" sz="1100" b="0" i="1">
                                    <a:latin typeface="Cambria Math" panose="02040503050406030204" pitchFamily="18" charset="0"/>
                                    <a:ea typeface="Cambria Math"/>
                                  </a:rPr>
                                </m:ctrlPr>
                              </m:sSupPr>
                              <m:e>
                                <m:r>
                                  <a:rPr lang="pt-BR" sz="1100" b="0" i="1">
                                    <a:latin typeface="Cambria Math"/>
                                    <a:ea typeface="Cambria Math"/>
                                  </a:rPr>
                                  <m:t>𝐹𝑟</m:t>
                                </m:r>
                              </m:e>
                              <m:sup>
                                <m:r>
                                  <a:rPr lang="pt-BR" sz="1100" b="0" i="1">
                                    <a:latin typeface="Cambria Math"/>
                                    <a:ea typeface="Cambria Math"/>
                                  </a:rPr>
                                  <m:t>2</m:t>
                                </m:r>
                              </m:sup>
                            </m:sSup>
                          </m:e>
                        </m:rad>
                        <m:r>
                          <a:rPr lang="pt-BR" sz="1100" b="0" i="1">
                            <a:latin typeface="Cambria Math"/>
                            <a:ea typeface="Cambria Math"/>
                          </a:rPr>
                          <m:t> −1</m:t>
                        </m:r>
                      </m:e>
                    </m:d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24" name="CaixaDeTexto 23">
              <a:extLst>
                <a:ext uri="{FF2B5EF4-FFF2-40B4-BE49-F238E27FC236}">
                  <a16:creationId xmlns:a16="http://schemas.microsoft.com/office/drawing/2014/main" id="{DBDA1006-3334-4FA9-A3EE-566571709CC9}"/>
                </a:ext>
              </a:extLst>
            </xdr:cNvPr>
            <xdr:cNvSpPr txBox="1"/>
          </xdr:nvSpPr>
          <xdr:spPr>
            <a:xfrm>
              <a:off x="394607" y="18356035"/>
              <a:ext cx="2204357" cy="472694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t-BR" sz="1100" b="0" i="0">
                  <a:latin typeface="Cambria Math"/>
                </a:rPr>
                <a:t>𝑌3= </a:t>
              </a:r>
              <a:r>
                <a:rPr lang="pt-BR" sz="1100" b="0" i="0">
                  <a:latin typeface="Cambria Math" panose="02040503050406030204" pitchFamily="18" charset="0"/>
                </a:rPr>
                <a:t>(</a:t>
              </a:r>
              <a:r>
                <a:rPr lang="pt-BR" sz="1100" b="0" i="0">
                  <a:latin typeface="Cambria Math"/>
                </a:rPr>
                <a:t>𝑌1</a:t>
              </a:r>
              <a:r>
                <a:rPr lang="pt-BR" sz="1100" b="0" i="0">
                  <a:latin typeface="Cambria Math" panose="02040503050406030204" pitchFamily="18" charset="0"/>
                </a:rPr>
                <a:t>/</a:t>
              </a:r>
              <a:r>
                <a:rPr lang="pt-BR" sz="1100" b="0" i="0">
                  <a:latin typeface="Cambria Math"/>
                </a:rPr>
                <a:t>2</a:t>
              </a:r>
              <a:r>
                <a:rPr lang="pt-BR" sz="1100" b="0" i="0">
                  <a:latin typeface="Cambria Math" panose="02040503050406030204" pitchFamily="18" charset="0"/>
                </a:rPr>
                <a:t>)</a:t>
              </a:r>
              <a:r>
                <a:rPr lang="pt-BR" sz="1100" b="0" i="0">
                  <a:latin typeface="Cambria Math"/>
                </a:rPr>
                <a:t>  </a:t>
              </a:r>
              <a:r>
                <a:rPr lang="pt-BR" sz="1100" b="0" i="0">
                  <a:latin typeface="Cambria Math"/>
                  <a:ea typeface="Cambria Math"/>
                </a:rPr>
                <a:t>× 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(√(</a:t>
              </a:r>
              <a:r>
                <a:rPr lang="pt-BR" sz="1100" b="0" i="0">
                  <a:latin typeface="Cambria Math"/>
                  <a:ea typeface="Cambria Math"/>
                </a:rPr>
                <a:t>1+8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〖</a:t>
              </a:r>
              <a:r>
                <a:rPr lang="pt-BR" sz="1100" b="0" i="0">
                  <a:latin typeface="Cambria Math"/>
                  <a:ea typeface="Cambria Math"/>
                </a:rPr>
                <a:t>𝐹𝑟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〗^</a:t>
              </a:r>
              <a:r>
                <a:rPr lang="pt-BR" sz="1100" b="0" i="0">
                  <a:latin typeface="Cambria Math"/>
                  <a:ea typeface="Cambria Math"/>
                </a:rPr>
                <a:t>2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 )</a:t>
              </a:r>
              <a:r>
                <a:rPr lang="pt-BR" sz="1100" b="0" i="0">
                  <a:latin typeface="Cambria Math"/>
                  <a:ea typeface="Cambria Math"/>
                </a:rPr>
                <a:t>  −1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)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1</xdr:col>
      <xdr:colOff>285749</xdr:colOff>
      <xdr:row>129</xdr:row>
      <xdr:rowOff>163286</xdr:rowOff>
    </xdr:from>
    <xdr:ext cx="1607528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CaixaDeTexto 24">
              <a:extLst>
                <a:ext uri="{FF2B5EF4-FFF2-40B4-BE49-F238E27FC236}">
                  <a16:creationId xmlns:a16="http://schemas.microsoft.com/office/drawing/2014/main" id="{1FBF9C81-4907-436A-945B-3A429B25418B}"/>
                </a:ext>
              </a:extLst>
            </xdr:cNvPr>
            <xdr:cNvSpPr txBox="1"/>
          </xdr:nvSpPr>
          <xdr:spPr>
            <a:xfrm>
              <a:off x="435428" y="19798393"/>
              <a:ext cx="1607528" cy="26456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/>
                      </a:rPr>
                      <m:t>𝑌</m:t>
                    </m:r>
                    <m:r>
                      <a:rPr lang="pt-BR" sz="1100" b="0" i="1">
                        <a:latin typeface="Cambria Math"/>
                      </a:rPr>
                      <m:t>2=</m:t>
                    </m:r>
                    <m:r>
                      <a:rPr lang="pt-BR" sz="1100" b="0" i="1">
                        <a:latin typeface="Cambria Math"/>
                      </a:rPr>
                      <m:t>𝑌</m:t>
                    </m:r>
                    <m:r>
                      <a:rPr lang="pt-BR" sz="1100" b="0" i="1">
                        <a:latin typeface="Cambria Math"/>
                      </a:rPr>
                      <m:t>3 − </m:t>
                    </m:r>
                    <m:d>
                      <m:d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t-BR" sz="1100" b="0" i="1">
                            <a:latin typeface="Cambria Math"/>
                          </a:rPr>
                          <m:t>𝑁</m:t>
                        </m:r>
                        <m:r>
                          <a:rPr lang="pt-BR" sz="1100" b="0" i="1">
                            <a:latin typeface="Cambria Math"/>
                          </a:rPr>
                          <m:t> −</m:t>
                        </m:r>
                        <m:r>
                          <a:rPr lang="pt-BR" sz="1100" b="0" i="1">
                            <a:latin typeface="Cambria Math"/>
                          </a:rPr>
                          <m:t>𝐾</m:t>
                        </m:r>
                      </m:e>
                    </m:d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25" name="CaixaDeTexto 24">
              <a:extLst>
                <a:ext uri="{FF2B5EF4-FFF2-40B4-BE49-F238E27FC236}">
                  <a16:creationId xmlns:a16="http://schemas.microsoft.com/office/drawing/2014/main" id="{1FBF9C81-4907-436A-945B-3A429B25418B}"/>
                </a:ext>
              </a:extLst>
            </xdr:cNvPr>
            <xdr:cNvSpPr txBox="1"/>
          </xdr:nvSpPr>
          <xdr:spPr>
            <a:xfrm>
              <a:off x="435428" y="19798393"/>
              <a:ext cx="1607528" cy="26456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t-BR" sz="1100" b="0" i="0">
                  <a:latin typeface="Cambria Math"/>
                </a:rPr>
                <a:t>𝑌2=𝑌3 − </a:t>
              </a:r>
              <a:r>
                <a:rPr lang="pt-BR" sz="1100" b="0" i="0">
                  <a:latin typeface="Cambria Math" panose="02040503050406030204" pitchFamily="18" charset="0"/>
                </a:rPr>
                <a:t>(</a:t>
              </a:r>
              <a:r>
                <a:rPr lang="pt-BR" sz="1100" b="0" i="0">
                  <a:latin typeface="Cambria Math"/>
                </a:rPr>
                <a:t>𝑁 −𝐾</a:t>
              </a:r>
              <a:r>
                <a:rPr lang="pt-BR" sz="1100" b="0" i="0">
                  <a:latin typeface="Cambria Math" panose="02040503050406030204" pitchFamily="18" charset="0"/>
                </a:rPr>
                <a:t>)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1</xdr:col>
      <xdr:colOff>258534</xdr:colOff>
      <xdr:row>135</xdr:row>
      <xdr:rowOff>176892</xdr:rowOff>
    </xdr:from>
    <xdr:ext cx="1036027" cy="4238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CaixaDeTexto 25">
              <a:extLst>
                <a:ext uri="{FF2B5EF4-FFF2-40B4-BE49-F238E27FC236}">
                  <a16:creationId xmlns:a16="http://schemas.microsoft.com/office/drawing/2014/main" id="{A8854181-2C41-409C-A4D4-2F2AE6D50E4E}"/>
                </a:ext>
              </a:extLst>
            </xdr:cNvPr>
            <xdr:cNvSpPr txBox="1"/>
          </xdr:nvSpPr>
          <xdr:spPr>
            <a:xfrm>
              <a:off x="408213" y="21050249"/>
              <a:ext cx="1036027" cy="423834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pt-BR" sz="11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pt-BR" sz="1100" b="0" i="1">
                        <a:latin typeface="Cambria Math"/>
                      </a:rPr>
                      <m:t>= 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/>
                          </a:rPr>
                          <m:t>𝑄</m:t>
                        </m:r>
                      </m:num>
                      <m:den>
                        <m:r>
                          <a:rPr lang="pt-BR" sz="1100" b="0" i="1">
                            <a:latin typeface="Cambria Math"/>
                          </a:rPr>
                          <m:t>𝐶</m:t>
                        </m:r>
                        <m:r>
                          <a:rPr lang="pt-BR" sz="1100" b="0" i="1">
                            <a:latin typeface="Cambria Math"/>
                            <a:ea typeface="Cambria Math"/>
                          </a:rPr>
                          <m:t>×</m:t>
                        </m:r>
                        <m:r>
                          <a:rPr lang="pt-BR" sz="1100" b="0" i="1">
                            <a:latin typeface="Cambria Math"/>
                            <a:ea typeface="Cambria Math"/>
                          </a:rPr>
                          <m:t>𝑌</m:t>
                        </m:r>
                        <m:r>
                          <a:rPr lang="pt-BR" sz="1100" b="0" i="1">
                            <a:latin typeface="Cambria Math"/>
                            <a:ea typeface="Cambria Math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26" name="CaixaDeTexto 25">
              <a:extLst>
                <a:ext uri="{FF2B5EF4-FFF2-40B4-BE49-F238E27FC236}">
                  <a16:creationId xmlns:a16="http://schemas.microsoft.com/office/drawing/2014/main" id="{A8854181-2C41-409C-A4D4-2F2AE6D50E4E}"/>
                </a:ext>
              </a:extLst>
            </xdr:cNvPr>
            <xdr:cNvSpPr txBox="1"/>
          </xdr:nvSpPr>
          <xdr:spPr>
            <a:xfrm>
              <a:off x="408213" y="21050249"/>
              <a:ext cx="1036027" cy="423834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t-BR" sz="1100" b="0" i="0">
                  <a:latin typeface="Cambria Math"/>
                </a:rPr>
                <a:t>𝑉</a:t>
              </a:r>
              <a:r>
                <a:rPr lang="pt-BR" sz="1100" b="0" i="0">
                  <a:latin typeface="Cambria Math" panose="02040503050406030204" pitchFamily="18" charset="0"/>
                </a:rPr>
                <a:t>_</a:t>
              </a:r>
              <a:r>
                <a:rPr lang="pt-BR" sz="1100" b="0" i="0">
                  <a:latin typeface="Cambria Math"/>
                </a:rPr>
                <a:t>2=  𝑄</a:t>
              </a:r>
              <a:r>
                <a:rPr lang="pt-BR" sz="1100" b="0" i="0">
                  <a:latin typeface="Cambria Math" panose="02040503050406030204" pitchFamily="18" charset="0"/>
                </a:rPr>
                <a:t>/(</a:t>
              </a:r>
              <a:r>
                <a:rPr lang="pt-BR" sz="1100" b="0" i="0">
                  <a:latin typeface="Cambria Math"/>
                </a:rPr>
                <a:t>𝐶</a:t>
              </a:r>
              <a:r>
                <a:rPr lang="pt-BR" sz="1100" b="0" i="0">
                  <a:latin typeface="Cambria Math"/>
                  <a:ea typeface="Cambria Math"/>
                </a:rPr>
                <a:t>×𝑌2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)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1</xdr:col>
      <xdr:colOff>272142</xdr:colOff>
      <xdr:row>143</xdr:row>
      <xdr:rowOff>54427</xdr:rowOff>
    </xdr:from>
    <xdr:ext cx="1094643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CaixaDeTexto 26">
              <a:extLst>
                <a:ext uri="{FF2B5EF4-FFF2-40B4-BE49-F238E27FC236}">
                  <a16:creationId xmlns:a16="http://schemas.microsoft.com/office/drawing/2014/main" id="{C022A933-CCE9-4751-B1A7-1B3E776B2F38}"/>
                </a:ext>
              </a:extLst>
            </xdr:cNvPr>
            <xdr:cNvSpPr txBox="1"/>
          </xdr:nvSpPr>
          <xdr:spPr>
            <a:xfrm>
              <a:off x="421821" y="22547034"/>
              <a:ext cx="1094643" cy="26456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0" i="1">
                            <a:latin typeface="Cambria Math"/>
                          </a:rPr>
                          <m:t>𝐸</m:t>
                        </m:r>
                      </m:e>
                      <m:sub>
                        <m:r>
                          <a:rPr lang="pt-BR" sz="1100" b="0" i="1">
                            <a:latin typeface="Cambria Math"/>
                          </a:rPr>
                          <m:t>𝑛</m:t>
                        </m:r>
                      </m:sub>
                    </m:sSub>
                    <m:r>
                      <a:rPr lang="pt-BR" sz="1100" b="0" i="1">
                        <a:latin typeface="Cambria Math"/>
                      </a:rPr>
                      <m:t>= </m:t>
                    </m:r>
                    <m:sSub>
                      <m:sSub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0" i="1">
                            <a:latin typeface="Cambria Math"/>
                          </a:rPr>
                          <m:t>𝐸</m:t>
                        </m:r>
                      </m:e>
                      <m:sub>
                        <m:r>
                          <a:rPr lang="pt-BR" sz="1100" b="0" i="1">
                            <a:latin typeface="Cambria Math"/>
                          </a:rPr>
                          <m:t>𝑎</m:t>
                        </m:r>
                      </m:sub>
                    </m:sSub>
                    <m:r>
                      <a:rPr lang="pt-BR" sz="1100" b="0" i="1">
                        <a:latin typeface="Cambria Math"/>
                      </a:rPr>
                      <m:t> − </m:t>
                    </m:r>
                    <m:sSub>
                      <m:sSub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0" i="1">
                            <a:latin typeface="Cambria Math"/>
                          </a:rPr>
                          <m:t>𝐸</m:t>
                        </m:r>
                      </m:e>
                      <m:sub>
                        <m:r>
                          <a:rPr lang="pt-BR" sz="1100" b="0" i="1">
                            <a:latin typeface="Cambria Math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27" name="CaixaDeTexto 26">
              <a:extLst>
                <a:ext uri="{FF2B5EF4-FFF2-40B4-BE49-F238E27FC236}">
                  <a16:creationId xmlns:a16="http://schemas.microsoft.com/office/drawing/2014/main" id="{C022A933-CCE9-4751-B1A7-1B3E776B2F38}"/>
                </a:ext>
              </a:extLst>
            </xdr:cNvPr>
            <xdr:cNvSpPr txBox="1"/>
          </xdr:nvSpPr>
          <xdr:spPr>
            <a:xfrm>
              <a:off x="421821" y="22547034"/>
              <a:ext cx="1094643" cy="26456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t-BR" sz="1100" b="0" i="0">
                  <a:latin typeface="Cambria Math"/>
                </a:rPr>
                <a:t>𝐸</a:t>
              </a:r>
              <a:r>
                <a:rPr lang="pt-BR" sz="1100" b="0" i="0">
                  <a:latin typeface="Cambria Math" panose="02040503050406030204" pitchFamily="18" charset="0"/>
                </a:rPr>
                <a:t>_</a:t>
              </a:r>
              <a:r>
                <a:rPr lang="pt-BR" sz="1100" b="0" i="0">
                  <a:latin typeface="Cambria Math"/>
                </a:rPr>
                <a:t>𝑛= 𝐸</a:t>
              </a:r>
              <a:r>
                <a:rPr lang="pt-BR" sz="1100" b="0" i="0">
                  <a:latin typeface="Cambria Math" panose="02040503050406030204" pitchFamily="18" charset="0"/>
                </a:rPr>
                <a:t>_</a:t>
              </a:r>
              <a:r>
                <a:rPr lang="pt-BR" sz="1100" b="0" i="0">
                  <a:latin typeface="Cambria Math"/>
                </a:rPr>
                <a:t>𝑎  − 𝐸</a:t>
              </a:r>
              <a:r>
                <a:rPr lang="pt-BR" sz="1100" b="0" i="0">
                  <a:latin typeface="Cambria Math" panose="02040503050406030204" pitchFamily="18" charset="0"/>
                </a:rPr>
                <a:t>_</a:t>
              </a:r>
              <a:r>
                <a:rPr lang="pt-BR" sz="1100" b="0" i="0">
                  <a:latin typeface="Cambria Math"/>
                </a:rPr>
                <a:t>2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2</xdr:col>
      <xdr:colOff>299356</xdr:colOff>
      <xdr:row>142</xdr:row>
      <xdr:rowOff>122464</xdr:rowOff>
    </xdr:from>
    <xdr:ext cx="1905001" cy="474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CaixaDeTexto 27">
              <a:extLst>
                <a:ext uri="{FF2B5EF4-FFF2-40B4-BE49-F238E27FC236}">
                  <a16:creationId xmlns:a16="http://schemas.microsoft.com/office/drawing/2014/main" id="{C168A796-B976-4278-BF1C-8FB149892C5D}"/>
                </a:ext>
              </a:extLst>
            </xdr:cNvPr>
            <xdr:cNvSpPr txBox="1"/>
          </xdr:nvSpPr>
          <xdr:spPr>
            <a:xfrm>
              <a:off x="1728106" y="22424571"/>
              <a:ext cx="1905001" cy="474361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0" i="1">
                            <a:latin typeface="Cambria Math"/>
                          </a:rPr>
                          <m:t>𝐸</m:t>
                        </m:r>
                      </m:e>
                      <m:sub>
                        <m:r>
                          <a:rPr lang="pt-BR" sz="11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pt-BR" sz="1100" b="0" i="1">
                        <a:latin typeface="Cambria Math"/>
                      </a:rPr>
                      <m:t>=</m:t>
                    </m:r>
                    <m:d>
                      <m:dPr>
                        <m:begChr m:val="["/>
                        <m:endChr m:val="]"/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pt-BR" sz="11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pt-BR" sz="1100" b="0" i="1">
                                    <a:latin typeface="Cambria Math"/>
                                  </a:rPr>
                                  <m:t>𝑉</m:t>
                                </m:r>
                                <m:r>
                                  <a:rPr lang="pt-BR" sz="1100" b="0" i="1">
                                    <a:latin typeface="Cambria Math"/>
                                  </a:rPr>
                                  <m:t>2</m:t>
                                </m:r>
                              </m:e>
                              <m:sup>
                                <m:r>
                                  <a:rPr lang="pt-BR" sz="1100" b="0" i="1">
                                    <a:latin typeface="Cambria Math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pt-BR" sz="1100" b="0" i="1">
                                <a:latin typeface="Cambria Math"/>
                              </a:rPr>
                              <m:t>2</m:t>
                            </m:r>
                            <m:r>
                              <a:rPr lang="pt-BR" sz="1100" b="0" i="1">
                                <a:latin typeface="Cambria Math"/>
                              </a:rPr>
                              <m:t>𝑔</m:t>
                            </m:r>
                          </m:den>
                        </m:f>
                        <m:r>
                          <a:rPr lang="pt-BR" sz="1100" b="0" i="1">
                            <a:latin typeface="Cambria Math"/>
                          </a:rPr>
                          <m:t>+</m:t>
                        </m:r>
                        <m:r>
                          <a:rPr lang="pt-BR" sz="1100" b="0" i="1">
                            <a:latin typeface="Cambria Math"/>
                          </a:rPr>
                          <m:t>𝑌</m:t>
                        </m:r>
                        <m:r>
                          <a:rPr lang="pt-BR" sz="1100" b="0" i="1">
                            <a:latin typeface="Cambria Math"/>
                          </a:rPr>
                          <m:t>2+ </m:t>
                        </m:r>
                        <m:d>
                          <m:d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BR" sz="1100" b="0" i="1">
                                <a:latin typeface="Cambria Math"/>
                              </a:rPr>
                              <m:t>𝑁</m:t>
                            </m:r>
                            <m:r>
                              <a:rPr lang="pt-BR" sz="1100" b="0" i="1">
                                <a:latin typeface="Cambria Math"/>
                              </a:rPr>
                              <m:t>−</m:t>
                            </m:r>
                            <m:r>
                              <a:rPr lang="pt-BR" sz="1100" b="0" i="1">
                                <a:latin typeface="Cambria Math"/>
                              </a:rPr>
                              <m:t>𝐾</m:t>
                            </m:r>
                          </m:e>
                        </m:d>
                      </m:e>
                    </m:d>
                    <m:r>
                      <a:rPr lang="pt-BR" sz="11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28" name="CaixaDeTexto 27">
              <a:extLst>
                <a:ext uri="{FF2B5EF4-FFF2-40B4-BE49-F238E27FC236}">
                  <a16:creationId xmlns:a16="http://schemas.microsoft.com/office/drawing/2014/main" id="{C168A796-B976-4278-BF1C-8FB149892C5D}"/>
                </a:ext>
              </a:extLst>
            </xdr:cNvPr>
            <xdr:cNvSpPr txBox="1"/>
          </xdr:nvSpPr>
          <xdr:spPr>
            <a:xfrm>
              <a:off x="1728106" y="22424571"/>
              <a:ext cx="1905001" cy="474361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t-BR" sz="1100" b="0" i="0">
                  <a:latin typeface="Cambria Math"/>
                </a:rPr>
                <a:t>𝐸</a:t>
              </a:r>
              <a:r>
                <a:rPr lang="pt-BR" sz="1100" b="0" i="0">
                  <a:latin typeface="Cambria Math" panose="02040503050406030204" pitchFamily="18" charset="0"/>
                </a:rPr>
                <a:t>_</a:t>
              </a:r>
              <a:r>
                <a:rPr lang="pt-BR" sz="1100" b="0" i="0">
                  <a:latin typeface="Cambria Math"/>
                </a:rPr>
                <a:t>2=</a:t>
              </a:r>
              <a:r>
                <a:rPr lang="pt-BR" sz="1100" b="0" i="0">
                  <a:latin typeface="Cambria Math" panose="02040503050406030204" pitchFamily="18" charset="0"/>
                </a:rPr>
                <a:t>[〖</a:t>
              </a:r>
              <a:r>
                <a:rPr lang="pt-BR" sz="1100" b="0" i="0">
                  <a:latin typeface="Cambria Math"/>
                </a:rPr>
                <a:t>𝑉2</a:t>
              </a:r>
              <a:r>
                <a:rPr lang="pt-BR" sz="1100" b="0" i="0">
                  <a:latin typeface="Cambria Math" panose="02040503050406030204" pitchFamily="18" charset="0"/>
                </a:rPr>
                <a:t>〗^</a:t>
              </a:r>
              <a:r>
                <a:rPr lang="pt-BR" sz="1100" b="0" i="0">
                  <a:latin typeface="Cambria Math"/>
                </a:rPr>
                <a:t>2</a:t>
              </a:r>
              <a:r>
                <a:rPr lang="pt-BR" sz="1100" b="0" i="0">
                  <a:latin typeface="Cambria Math" panose="02040503050406030204" pitchFamily="18" charset="0"/>
                </a:rPr>
                <a:t>/</a:t>
              </a:r>
              <a:r>
                <a:rPr lang="pt-BR" sz="1100" b="0" i="0">
                  <a:latin typeface="Cambria Math"/>
                </a:rPr>
                <a:t>2𝑔+𝑌2+ </a:t>
              </a:r>
              <a:r>
                <a:rPr lang="pt-BR" sz="1100" b="0" i="0">
                  <a:latin typeface="Cambria Math" panose="02040503050406030204" pitchFamily="18" charset="0"/>
                </a:rPr>
                <a:t>(</a:t>
              </a:r>
              <a:r>
                <a:rPr lang="pt-BR" sz="1100" b="0" i="0">
                  <a:latin typeface="Cambria Math"/>
                </a:rPr>
                <a:t>𝑁−𝐾</a:t>
              </a:r>
              <a:r>
                <a:rPr lang="pt-BR" sz="1100" b="0" i="0">
                  <a:latin typeface="Cambria Math" panose="02040503050406030204" pitchFamily="18" charset="0"/>
                </a:rPr>
                <a:t>)]</a:t>
              </a:r>
              <a:r>
                <a:rPr lang="pt-BR" sz="1100" b="0" i="0">
                  <a:latin typeface="Cambria Math"/>
                </a:rPr>
                <a:t>  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1</xdr:col>
      <xdr:colOff>299357</xdr:colOff>
      <xdr:row>150</xdr:row>
      <xdr:rowOff>163285</xdr:rowOff>
    </xdr:from>
    <xdr:ext cx="1490297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CaixaDeTexto 28">
              <a:extLst>
                <a:ext uri="{FF2B5EF4-FFF2-40B4-BE49-F238E27FC236}">
                  <a16:creationId xmlns:a16="http://schemas.microsoft.com/office/drawing/2014/main" id="{EE58C1FC-4196-443E-B165-B4B34D327792}"/>
                </a:ext>
              </a:extLst>
            </xdr:cNvPr>
            <xdr:cNvSpPr txBox="1"/>
          </xdr:nvSpPr>
          <xdr:spPr>
            <a:xfrm>
              <a:off x="449036" y="24125464"/>
              <a:ext cx="1490297" cy="26456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pt-BR" sz="1100" i="1">
                        <a:latin typeface="Cambria Math"/>
                        <a:ea typeface="Cambria Math"/>
                      </a:rPr>
                      <m:t>∆</m:t>
                    </m:r>
                    <m:r>
                      <a:rPr lang="pt-BR" sz="1100" b="0" i="1">
                        <a:latin typeface="Cambria Math"/>
                        <a:ea typeface="Cambria Math"/>
                      </a:rPr>
                      <m:t>h</m:t>
                    </m:r>
                    <m:r>
                      <a:rPr lang="pt-BR" sz="1100" b="0" i="1">
                        <a:latin typeface="Cambria Math"/>
                        <a:ea typeface="Cambria Math"/>
                      </a:rPr>
                      <m:t>= </m:t>
                    </m:r>
                    <m:sSub>
                      <m:sSubPr>
                        <m:ctrlPr>
                          <a:rPr lang="pt-BR" sz="11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pt-BR" sz="1100" b="0" i="1">
                            <a:latin typeface="Cambria Math"/>
                            <a:ea typeface="Cambria Math"/>
                          </a:rPr>
                          <m:t>𝐻</m:t>
                        </m:r>
                      </m:e>
                      <m:sub>
                        <m:r>
                          <a:rPr lang="pt-BR" sz="1100" b="0" i="1">
                            <a:latin typeface="Cambria Math"/>
                            <a:ea typeface="Cambria Math"/>
                          </a:rPr>
                          <m:t>𝑎</m:t>
                        </m:r>
                      </m:sub>
                    </m:sSub>
                    <m:r>
                      <a:rPr lang="pt-BR" sz="1100" b="0" i="1">
                        <a:latin typeface="Cambria Math"/>
                        <a:ea typeface="Cambria Math"/>
                      </a:rPr>
                      <m:t>+</m:t>
                    </m:r>
                    <m:r>
                      <a:rPr lang="pt-BR" sz="1100" b="0" i="1">
                        <a:latin typeface="Cambria Math"/>
                        <a:ea typeface="Cambria Math"/>
                      </a:rPr>
                      <m:t>𝑁</m:t>
                    </m:r>
                    <m:r>
                      <a:rPr lang="pt-BR" sz="1100" b="0" i="1">
                        <a:latin typeface="Cambria Math"/>
                        <a:ea typeface="Cambria Math"/>
                      </a:rPr>
                      <m:t> −</m:t>
                    </m:r>
                    <m:r>
                      <a:rPr lang="pt-BR" sz="1100" b="0" i="1">
                        <a:latin typeface="Cambria Math"/>
                        <a:ea typeface="Cambria Math"/>
                      </a:rPr>
                      <m:t>𝑌</m:t>
                    </m:r>
                    <m:r>
                      <a:rPr lang="pt-BR" sz="1100" b="0" i="1">
                        <a:latin typeface="Cambria Math"/>
                        <a:ea typeface="Cambria Math"/>
                      </a:rPr>
                      <m:t>3</m:t>
                    </m:r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29" name="CaixaDeTexto 28">
              <a:extLst>
                <a:ext uri="{FF2B5EF4-FFF2-40B4-BE49-F238E27FC236}">
                  <a16:creationId xmlns:a16="http://schemas.microsoft.com/office/drawing/2014/main" id="{EE58C1FC-4196-443E-B165-B4B34D327792}"/>
                </a:ext>
              </a:extLst>
            </xdr:cNvPr>
            <xdr:cNvSpPr txBox="1"/>
          </xdr:nvSpPr>
          <xdr:spPr>
            <a:xfrm>
              <a:off x="449036" y="24125464"/>
              <a:ext cx="1490297" cy="26456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t-BR" sz="1100" i="0">
                  <a:latin typeface="Cambria Math"/>
                  <a:ea typeface="Cambria Math"/>
                </a:rPr>
                <a:t>∆</a:t>
              </a:r>
              <a:r>
                <a:rPr lang="pt-BR" sz="1100" b="0" i="0">
                  <a:latin typeface="Cambria Math"/>
                  <a:ea typeface="Cambria Math"/>
                </a:rPr>
                <a:t>ℎ= 𝐻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pt-BR" sz="1100" b="0" i="0">
                  <a:latin typeface="Cambria Math"/>
                  <a:ea typeface="Cambria Math"/>
                </a:rPr>
                <a:t>𝑎+𝑁 −𝑌3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1</xdr:col>
      <xdr:colOff>312962</xdr:colOff>
      <xdr:row>156</xdr:row>
      <xdr:rowOff>163286</xdr:rowOff>
    </xdr:from>
    <xdr:ext cx="1279073" cy="57265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CaixaDeTexto 29">
              <a:extLst>
                <a:ext uri="{FF2B5EF4-FFF2-40B4-BE49-F238E27FC236}">
                  <a16:creationId xmlns:a16="http://schemas.microsoft.com/office/drawing/2014/main" id="{2E86014B-F6E9-4718-9C00-2263AD634E49}"/>
                </a:ext>
              </a:extLst>
            </xdr:cNvPr>
            <xdr:cNvSpPr txBox="1"/>
          </xdr:nvSpPr>
          <xdr:spPr>
            <a:xfrm>
              <a:off x="462641" y="25322893"/>
              <a:ext cx="1279073" cy="572657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0" i="1">
                            <a:latin typeface="Cambria Math"/>
                          </a:rPr>
                          <m:t>𝑇</m:t>
                        </m:r>
                      </m:e>
                      <m:sub>
                        <m:r>
                          <a:rPr lang="pt-BR" sz="1100" b="0" i="1">
                            <a:latin typeface="Cambria Math"/>
                          </a:rPr>
                          <m:t>𝑚</m:t>
                        </m:r>
                      </m:sub>
                    </m:sSub>
                    <m:r>
                      <a:rPr lang="pt-BR" sz="1100" b="0" i="1">
                        <a:latin typeface="Cambria Math"/>
                      </a:rPr>
                      <m:t>= 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/>
                          </a:rPr>
                          <m:t>𝐺</m:t>
                        </m:r>
                      </m:num>
                      <m:den>
                        <m:f>
                          <m:f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d>
                              <m:dPr>
                                <m:ctrlPr>
                                  <a:rPr lang="pt-BR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pt-BR" sz="1100" b="0" i="1">
                                    <a:latin typeface="Cambria Math"/>
                                  </a:rPr>
                                  <m:t>𝑉</m:t>
                                </m:r>
                                <m:r>
                                  <a:rPr lang="pt-BR" sz="1100" b="0" i="1">
                                    <a:latin typeface="Cambria Math"/>
                                  </a:rPr>
                                  <m:t>1+</m:t>
                                </m:r>
                                <m:r>
                                  <a:rPr lang="pt-BR" sz="1100" b="0" i="1">
                                    <a:latin typeface="Cambria Math"/>
                                  </a:rPr>
                                  <m:t>𝑉</m:t>
                                </m:r>
                                <m:r>
                                  <a:rPr lang="pt-BR" sz="1100" b="0" i="1">
                                    <a:latin typeface="Cambria Math"/>
                                  </a:rPr>
                                  <m:t>2</m:t>
                                </m:r>
                              </m:e>
                            </m:d>
                          </m:num>
                          <m:den>
                            <m:r>
                              <a:rPr lang="pt-BR" sz="1100" b="0" i="1">
                                <a:latin typeface="Cambria Math"/>
                              </a:rPr>
                              <m:t>2</m:t>
                            </m:r>
                          </m:den>
                        </m:f>
                      </m:den>
                    </m:f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30" name="CaixaDeTexto 29">
              <a:extLst>
                <a:ext uri="{FF2B5EF4-FFF2-40B4-BE49-F238E27FC236}">
                  <a16:creationId xmlns:a16="http://schemas.microsoft.com/office/drawing/2014/main" id="{2E86014B-F6E9-4718-9C00-2263AD634E49}"/>
                </a:ext>
              </a:extLst>
            </xdr:cNvPr>
            <xdr:cNvSpPr txBox="1"/>
          </xdr:nvSpPr>
          <xdr:spPr>
            <a:xfrm>
              <a:off x="462641" y="25322893"/>
              <a:ext cx="1279073" cy="572657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t-BR" sz="1100" b="0" i="0">
                  <a:latin typeface="Cambria Math"/>
                </a:rPr>
                <a:t>𝑇</a:t>
              </a:r>
              <a:r>
                <a:rPr lang="pt-BR" sz="1100" b="0" i="0">
                  <a:latin typeface="Cambria Math" panose="02040503050406030204" pitchFamily="18" charset="0"/>
                </a:rPr>
                <a:t>_</a:t>
              </a:r>
              <a:r>
                <a:rPr lang="pt-BR" sz="1100" b="0" i="0">
                  <a:latin typeface="Cambria Math"/>
                </a:rPr>
                <a:t>𝑚=  𝐺</a:t>
              </a:r>
              <a:r>
                <a:rPr lang="pt-BR" sz="1100" b="0" i="0">
                  <a:latin typeface="Cambria Math" panose="02040503050406030204" pitchFamily="18" charset="0"/>
                </a:rPr>
                <a:t>/(((</a:t>
              </a:r>
              <a:r>
                <a:rPr lang="pt-BR" sz="1100" b="0" i="0">
                  <a:latin typeface="Cambria Math"/>
                </a:rPr>
                <a:t>𝑉1+𝑉2</a:t>
              </a:r>
              <a:r>
                <a:rPr lang="pt-BR" sz="1100" b="0" i="0">
                  <a:latin typeface="Cambria Math" panose="02040503050406030204" pitchFamily="18" charset="0"/>
                </a:rPr>
                <a:t>))/</a:t>
              </a:r>
              <a:r>
                <a:rPr lang="pt-BR" sz="1100" b="0" i="0">
                  <a:latin typeface="Cambria Math"/>
                </a:rPr>
                <a:t>2</a:t>
              </a:r>
              <a:r>
                <a:rPr lang="pt-BR" sz="1100" b="0" i="0">
                  <a:latin typeface="Cambria Math" panose="02040503050406030204" pitchFamily="18" charset="0"/>
                </a:rPr>
                <a:t>)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1</xdr:col>
      <xdr:colOff>326571</xdr:colOff>
      <xdr:row>163</xdr:row>
      <xdr:rowOff>163286</xdr:rowOff>
    </xdr:from>
    <xdr:ext cx="1143001" cy="5924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CaixaDeTexto 30">
              <a:extLst>
                <a:ext uri="{FF2B5EF4-FFF2-40B4-BE49-F238E27FC236}">
                  <a16:creationId xmlns:a16="http://schemas.microsoft.com/office/drawing/2014/main" id="{248410FF-759F-424B-AB94-E85DC0D5ABE7}"/>
                </a:ext>
              </a:extLst>
            </xdr:cNvPr>
            <xdr:cNvSpPr txBox="1"/>
          </xdr:nvSpPr>
          <xdr:spPr>
            <a:xfrm>
              <a:off x="476250" y="26792465"/>
              <a:ext cx="1143001" cy="5924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0" i="1">
                            <a:latin typeface="Cambria Math"/>
                          </a:rPr>
                          <m:t>𝐺</m:t>
                        </m:r>
                      </m:e>
                      <m:sub>
                        <m:r>
                          <a:rPr lang="pt-BR" sz="1100" b="0" i="1">
                            <a:latin typeface="Cambria Math"/>
                          </a:rPr>
                          <m:t>𝑚</m:t>
                        </m:r>
                      </m:sub>
                    </m:sSub>
                    <m:r>
                      <a:rPr lang="pt-BR" sz="1100" b="0" i="1">
                        <a:latin typeface="Cambria Math"/>
                      </a:rPr>
                      <m:t>= </m:t>
                    </m:r>
                    <m:rad>
                      <m:radPr>
                        <m:degHide m:val="on"/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t-BR" sz="1100" b="0" i="1">
                                <a:latin typeface="Cambria Math"/>
                                <a:ea typeface="Cambria Math"/>
                              </a:rPr>
                              <m:t>𝛾</m:t>
                            </m:r>
                            <m:r>
                              <a:rPr lang="pt-BR" sz="1100" b="0" i="1">
                                <a:latin typeface="Cambria Math"/>
                                <a:ea typeface="Cambria Math"/>
                              </a:rPr>
                              <m:t>×</m:t>
                            </m:r>
                            <m:sSub>
                              <m:sSubPr>
                                <m:ctrlPr>
                                  <a:rPr lang="pt-BR" sz="1100" b="0" i="1">
                                    <a:latin typeface="Cambria Math" panose="02040503050406030204" pitchFamily="18" charset="0"/>
                                    <a:ea typeface="Cambria Math"/>
                                  </a:rPr>
                                </m:ctrlPr>
                              </m:sSubPr>
                              <m:e>
                                <m:r>
                                  <a:rPr lang="pt-BR" sz="1100" b="0" i="1">
                                    <a:latin typeface="Cambria Math"/>
                                    <a:ea typeface="Cambria Math"/>
                                  </a:rPr>
                                  <m:t>𝐸</m:t>
                                </m:r>
                              </m:e>
                              <m:sub>
                                <m:r>
                                  <a:rPr lang="pt-BR" sz="1100" b="0" i="1">
                                    <a:latin typeface="Cambria Math"/>
                                    <a:ea typeface="Cambria Math"/>
                                  </a:rPr>
                                  <m:t>𝑛</m:t>
                                </m:r>
                              </m:sub>
                            </m:sSub>
                          </m:num>
                          <m:den>
                            <m:r>
                              <a:rPr lang="pt-BR" sz="1100" b="0" i="1">
                                <a:latin typeface="Cambria Math"/>
                                <a:ea typeface="Cambria Math"/>
                              </a:rPr>
                              <m:t>𝜇</m:t>
                            </m:r>
                            <m:r>
                              <a:rPr lang="pt-BR" sz="1100" b="0" i="1">
                                <a:latin typeface="Cambria Math"/>
                                <a:ea typeface="Cambria Math"/>
                              </a:rPr>
                              <m:t>×</m:t>
                            </m:r>
                            <m:sSub>
                              <m:sSubPr>
                                <m:ctrlPr>
                                  <a:rPr lang="pt-BR" sz="1100" b="0" i="1">
                                    <a:latin typeface="Cambria Math" panose="02040503050406030204" pitchFamily="18" charset="0"/>
                                    <a:ea typeface="Cambria Math"/>
                                  </a:rPr>
                                </m:ctrlPr>
                              </m:sSubPr>
                              <m:e>
                                <m:r>
                                  <a:rPr lang="pt-BR" sz="1100" b="0" i="1">
                                    <a:latin typeface="Cambria Math"/>
                                    <a:ea typeface="Cambria Math"/>
                                  </a:rPr>
                                  <m:t>𝑇</m:t>
                                </m:r>
                              </m:e>
                              <m:sub>
                                <m:r>
                                  <a:rPr lang="pt-BR" sz="1100" b="0" i="1">
                                    <a:latin typeface="Cambria Math"/>
                                    <a:ea typeface="Cambria Math"/>
                                  </a:rPr>
                                  <m:t>𝑚</m:t>
                                </m:r>
                              </m:sub>
                            </m:sSub>
                          </m:den>
                        </m:f>
                      </m:e>
                    </m:rad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31" name="CaixaDeTexto 30">
              <a:extLst>
                <a:ext uri="{FF2B5EF4-FFF2-40B4-BE49-F238E27FC236}">
                  <a16:creationId xmlns:a16="http://schemas.microsoft.com/office/drawing/2014/main" id="{248410FF-759F-424B-AB94-E85DC0D5ABE7}"/>
                </a:ext>
              </a:extLst>
            </xdr:cNvPr>
            <xdr:cNvSpPr txBox="1"/>
          </xdr:nvSpPr>
          <xdr:spPr>
            <a:xfrm>
              <a:off x="476250" y="26792465"/>
              <a:ext cx="1143001" cy="5924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t-BR" sz="1100" b="0" i="0">
                  <a:latin typeface="Cambria Math"/>
                </a:rPr>
                <a:t>𝐺</a:t>
              </a:r>
              <a:r>
                <a:rPr lang="pt-BR" sz="1100" b="0" i="0">
                  <a:latin typeface="Cambria Math" panose="02040503050406030204" pitchFamily="18" charset="0"/>
                </a:rPr>
                <a:t>_</a:t>
              </a:r>
              <a:r>
                <a:rPr lang="pt-BR" sz="1100" b="0" i="0">
                  <a:latin typeface="Cambria Math"/>
                </a:rPr>
                <a:t>𝑚= </a:t>
              </a:r>
              <a:r>
                <a:rPr lang="pt-BR" sz="1100" b="0" i="0">
                  <a:latin typeface="Cambria Math" panose="02040503050406030204" pitchFamily="18" charset="0"/>
                </a:rPr>
                <a:t>√((</a:t>
              </a:r>
              <a:r>
                <a:rPr lang="pt-BR" sz="1100" b="0" i="0">
                  <a:latin typeface="Cambria Math"/>
                  <a:ea typeface="Cambria Math"/>
                </a:rPr>
                <a:t>𝛾×𝐸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pt-BR" sz="1100" b="0" i="0">
                  <a:latin typeface="Cambria Math"/>
                  <a:ea typeface="Cambria Math"/>
                </a:rPr>
                <a:t>𝑛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)/(</a:t>
              </a:r>
              <a:r>
                <a:rPr lang="pt-BR" sz="1100" b="0" i="0">
                  <a:latin typeface="Cambria Math"/>
                  <a:ea typeface="Cambria Math"/>
                </a:rPr>
                <a:t>𝜇×𝑇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pt-BR" sz="1100" b="0" i="0">
                  <a:latin typeface="Cambria Math"/>
                  <a:ea typeface="Cambria Math"/>
                </a:rPr>
                <a:t>𝑚</a:t>
              </a:r>
              <a:r>
                <a:rPr lang="pt-BR" sz="1100" b="0" i="0">
                  <a:latin typeface="Cambria Math" panose="02040503050406030204" pitchFamily="18" charset="0"/>
                  <a:ea typeface="Cambria Math"/>
                </a:rPr>
                <a:t> ))</a:t>
              </a:r>
              <a:endParaRPr lang="pt-BR" sz="1100"/>
            </a:p>
          </xdr:txBody>
        </xdr:sp>
      </mc:Fallback>
    </mc:AlternateContent>
    <xdr:clientData/>
  </xdr:oneCellAnchor>
  <xdr:twoCellAnchor editAs="oneCell">
    <xdr:from>
      <xdr:col>1</xdr:col>
      <xdr:colOff>204106</xdr:colOff>
      <xdr:row>37</xdr:row>
      <xdr:rowOff>122464</xdr:rowOff>
    </xdr:from>
    <xdr:to>
      <xdr:col>8</xdr:col>
      <xdr:colOff>172263</xdr:colOff>
      <xdr:row>63</xdr:row>
      <xdr:rowOff>87779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2E4084CB-8502-44D6-B218-3C5D35587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53785" y="6735535"/>
          <a:ext cx="6880585" cy="4918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7F1B-DB9A-45E3-93C8-C20BE42A4C46}">
  <sheetPr>
    <pageSetUpPr fitToPage="1"/>
  </sheetPr>
  <dimension ref="A1:DB464"/>
  <sheetViews>
    <sheetView tabSelected="1" view="pageBreakPreview" zoomScaleNormal="100" zoomScaleSheetLayoutView="100" zoomScalePageLayoutView="55" workbookViewId="0">
      <selection activeCell="B2" sqref="B2:C6"/>
    </sheetView>
  </sheetViews>
  <sheetFormatPr defaultRowHeight="15" x14ac:dyDescent="0.25"/>
  <cols>
    <col min="1" max="1" width="2.140625" style="37" customWidth="1"/>
    <col min="2" max="2" width="19.140625" style="2" customWidth="1"/>
    <col min="3" max="3" width="16.140625" style="2" customWidth="1"/>
    <col min="4" max="4" width="13" style="2" bestFit="1" customWidth="1"/>
    <col min="5" max="5" width="11" style="2" customWidth="1"/>
    <col min="6" max="6" width="17.140625" style="7" customWidth="1"/>
    <col min="7" max="7" width="10" style="2" customWidth="1"/>
    <col min="8" max="8" width="17.140625" style="2" customWidth="1"/>
    <col min="9" max="9" width="14" style="2" customWidth="1"/>
    <col min="10" max="10" width="12.5703125" style="2" customWidth="1"/>
    <col min="11" max="11" width="10.5703125" style="2" customWidth="1"/>
    <col min="12" max="12" width="14.140625" style="2" customWidth="1"/>
    <col min="13" max="13" width="11.7109375" style="2" customWidth="1"/>
    <col min="14" max="14" width="10.42578125" style="2" customWidth="1"/>
    <col min="15" max="15" width="2" style="37" customWidth="1"/>
    <col min="16" max="106" width="9.140625" style="37"/>
    <col min="107" max="16384" width="9.140625" style="2"/>
  </cols>
  <sheetData>
    <row r="1" spans="1:106" s="37" customFormat="1" ht="6" customHeight="1" thickBot="1" x14ac:dyDescent="0.3">
      <c r="A1" s="87"/>
      <c r="B1" s="88"/>
      <c r="C1" s="88"/>
      <c r="D1" s="88"/>
      <c r="E1" s="88"/>
      <c r="F1" s="89"/>
      <c r="G1" s="88"/>
      <c r="H1" s="88"/>
      <c r="I1" s="88"/>
      <c r="J1" s="88"/>
      <c r="K1" s="88"/>
      <c r="L1" s="88"/>
      <c r="M1" s="88"/>
      <c r="N1" s="88"/>
      <c r="O1" s="90"/>
    </row>
    <row r="2" spans="1:106" x14ac:dyDescent="0.25">
      <c r="A2" s="91"/>
      <c r="B2" s="64"/>
      <c r="C2" s="65"/>
      <c r="D2" s="16" t="s">
        <v>5</v>
      </c>
      <c r="E2" s="17" t="s">
        <v>4</v>
      </c>
      <c r="F2" s="74"/>
      <c r="G2" s="75"/>
      <c r="H2" s="76" t="s">
        <v>12</v>
      </c>
      <c r="I2" s="76"/>
      <c r="J2" s="76"/>
      <c r="K2" s="76"/>
      <c r="L2" s="76"/>
      <c r="M2" s="56" t="s">
        <v>3</v>
      </c>
      <c r="N2" s="57"/>
      <c r="O2" s="92"/>
    </row>
    <row r="3" spans="1:106" x14ac:dyDescent="0.25">
      <c r="A3" s="91"/>
      <c r="B3" s="66"/>
      <c r="C3" s="67"/>
      <c r="D3" s="3" t="s">
        <v>0</v>
      </c>
      <c r="E3" s="77"/>
      <c r="F3" s="77"/>
      <c r="G3" s="77"/>
      <c r="H3" s="77"/>
      <c r="I3" s="77"/>
      <c r="J3" s="77"/>
      <c r="K3" s="77"/>
      <c r="L3" s="78"/>
      <c r="M3" s="60"/>
      <c r="N3" s="61"/>
      <c r="O3" s="92"/>
    </row>
    <row r="4" spans="1:106" x14ac:dyDescent="0.25">
      <c r="A4" s="91"/>
      <c r="B4" s="66"/>
      <c r="C4" s="67"/>
      <c r="D4" s="70"/>
      <c r="E4" s="70"/>
      <c r="F4" s="70"/>
      <c r="G4" s="70"/>
      <c r="H4" s="70"/>
      <c r="I4" s="70"/>
      <c r="J4" s="70"/>
      <c r="K4" s="70"/>
      <c r="L4" s="71"/>
      <c r="M4" s="62"/>
      <c r="N4" s="63"/>
      <c r="O4" s="92"/>
    </row>
    <row r="5" spans="1:106" x14ac:dyDescent="0.25">
      <c r="A5" s="91"/>
      <c r="B5" s="66"/>
      <c r="C5" s="67"/>
      <c r="D5" s="4" t="s">
        <v>1</v>
      </c>
      <c r="E5" s="77"/>
      <c r="F5" s="77"/>
      <c r="G5" s="77"/>
      <c r="H5" s="77"/>
      <c r="I5" s="77"/>
      <c r="J5" s="77"/>
      <c r="K5" s="77"/>
      <c r="L5" s="78"/>
      <c r="M5" s="58" t="s">
        <v>2</v>
      </c>
      <c r="N5" s="59"/>
      <c r="O5" s="92"/>
    </row>
    <row r="6" spans="1:106" ht="15.75" thickBot="1" x14ac:dyDescent="0.3">
      <c r="A6" s="91"/>
      <c r="B6" s="68"/>
      <c r="C6" s="69"/>
      <c r="D6" s="72"/>
      <c r="E6" s="72"/>
      <c r="F6" s="72"/>
      <c r="G6" s="72"/>
      <c r="H6" s="72"/>
      <c r="I6" s="72"/>
      <c r="J6" s="72"/>
      <c r="K6" s="72"/>
      <c r="L6" s="73"/>
      <c r="M6" s="54"/>
      <c r="N6" s="55"/>
      <c r="O6" s="92"/>
    </row>
    <row r="7" spans="1:106" s="37" customFormat="1" ht="6.95" customHeight="1" thickBot="1" x14ac:dyDescent="0.3">
      <c r="A7" s="91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92"/>
    </row>
    <row r="8" spans="1:106" s="1" customFormat="1" ht="6.95" customHeight="1" x14ac:dyDescent="0.25">
      <c r="A8" s="91"/>
      <c r="B8" s="21"/>
      <c r="C8" s="22"/>
      <c r="D8" s="22"/>
      <c r="E8" s="23"/>
      <c r="F8" s="22"/>
      <c r="G8" s="22"/>
      <c r="H8" s="22"/>
      <c r="I8" s="22"/>
      <c r="J8" s="22"/>
      <c r="K8" s="22"/>
      <c r="L8" s="22"/>
      <c r="M8" s="22"/>
      <c r="N8" s="15"/>
      <c r="O8" s="92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</row>
    <row r="9" spans="1:106" s="1" customFormat="1" x14ac:dyDescent="0.25">
      <c r="A9" s="91"/>
      <c r="B9" s="47" t="s">
        <v>6</v>
      </c>
      <c r="C9" s="93"/>
      <c r="D9" s="48"/>
      <c r="E9" s="18"/>
      <c r="F9" s="24"/>
      <c r="G9" s="5"/>
      <c r="H9" s="5"/>
      <c r="I9" s="5"/>
      <c r="J9" s="5"/>
      <c r="K9" s="5"/>
      <c r="L9" s="5"/>
      <c r="M9" s="5"/>
      <c r="N9" s="8"/>
      <c r="O9" s="92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</row>
    <row r="10" spans="1:106" s="1" customFormat="1" ht="6.95" customHeight="1" thickBot="1" x14ac:dyDescent="0.3">
      <c r="A10" s="91"/>
      <c r="B10" s="25"/>
      <c r="C10" s="26"/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92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</row>
    <row r="11" spans="1:106" s="37" customFormat="1" ht="6.95" customHeight="1" thickBot="1" x14ac:dyDescent="0.3">
      <c r="A11" s="91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92"/>
    </row>
    <row r="12" spans="1:106" x14ac:dyDescent="0.25">
      <c r="A12" s="91"/>
      <c r="B12" s="49" t="s">
        <v>13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92"/>
    </row>
    <row r="13" spans="1:106" x14ac:dyDescent="0.25">
      <c r="A13" s="91"/>
      <c r="B13" s="31"/>
      <c r="C13" s="5"/>
      <c r="D13" s="20"/>
      <c r="E13" s="20"/>
      <c r="F13" s="20"/>
      <c r="G13" s="5"/>
      <c r="H13" s="5"/>
      <c r="I13" s="5"/>
      <c r="J13" s="5"/>
      <c r="K13" s="5"/>
      <c r="L13" s="5"/>
      <c r="M13" s="5"/>
      <c r="N13" s="32"/>
      <c r="O13" s="92"/>
    </row>
    <row r="14" spans="1:106" x14ac:dyDescent="0.25">
      <c r="A14" s="91"/>
      <c r="B14" s="52" t="s">
        <v>7</v>
      </c>
      <c r="C14" s="53"/>
      <c r="D14" s="53"/>
      <c r="E14" s="53"/>
      <c r="F14" s="29">
        <v>1.3</v>
      </c>
      <c r="G14" s="5" t="s">
        <v>17</v>
      </c>
      <c r="H14" s="5"/>
      <c r="I14" s="5"/>
      <c r="J14" s="5"/>
      <c r="K14" s="5"/>
      <c r="L14" s="5"/>
      <c r="M14" s="5"/>
      <c r="N14" s="32"/>
      <c r="O14" s="92"/>
    </row>
    <row r="15" spans="1:106" x14ac:dyDescent="0.25">
      <c r="A15" s="91"/>
      <c r="B15" s="52" t="s">
        <v>15</v>
      </c>
      <c r="C15" s="53"/>
      <c r="D15" s="53"/>
      <c r="E15" s="53"/>
      <c r="F15" s="29">
        <v>20</v>
      </c>
      <c r="G15" s="5" t="s">
        <v>18</v>
      </c>
      <c r="H15" s="5"/>
      <c r="I15" s="5"/>
      <c r="J15" s="5"/>
      <c r="K15" s="5"/>
      <c r="L15" s="5"/>
      <c r="M15" s="5"/>
      <c r="N15" s="32"/>
      <c r="O15" s="92"/>
    </row>
    <row r="16" spans="1:106" x14ac:dyDescent="0.25">
      <c r="A16" s="91"/>
      <c r="B16" s="31" t="s">
        <v>16</v>
      </c>
      <c r="C16" s="5"/>
      <c r="D16" s="20"/>
      <c r="E16" s="20"/>
      <c r="F16" s="20"/>
      <c r="G16" s="5"/>
      <c r="H16" s="5"/>
      <c r="I16" s="5"/>
      <c r="J16" s="5"/>
      <c r="K16" s="5"/>
      <c r="L16" s="5"/>
      <c r="M16" s="5"/>
      <c r="N16" s="32"/>
      <c r="O16" s="92"/>
    </row>
    <row r="17" spans="1:15" x14ac:dyDescent="0.25">
      <c r="A17" s="91"/>
      <c r="B17" s="31"/>
      <c r="C17" s="5"/>
      <c r="D17" s="20"/>
      <c r="E17" s="20"/>
      <c r="F17" s="20"/>
      <c r="G17" s="5"/>
      <c r="H17" s="5"/>
      <c r="I17" s="5"/>
      <c r="J17" s="5"/>
      <c r="K17" s="5"/>
      <c r="L17" s="5"/>
      <c r="M17" s="5"/>
      <c r="N17" s="32"/>
      <c r="O17" s="92"/>
    </row>
    <row r="18" spans="1:15" x14ac:dyDescent="0.25">
      <c r="A18" s="91"/>
      <c r="B18" s="52" t="s">
        <v>19</v>
      </c>
      <c r="C18" s="53"/>
      <c r="D18" s="53"/>
      <c r="E18" s="53"/>
      <c r="F18" s="40">
        <v>2.44</v>
      </c>
      <c r="G18" s="5" t="s">
        <v>10</v>
      </c>
      <c r="H18" s="5"/>
      <c r="I18" s="5"/>
      <c r="J18" s="5"/>
      <c r="K18" s="5"/>
      <c r="L18" s="5"/>
      <c r="M18" s="5"/>
      <c r="N18" s="32"/>
      <c r="O18" s="92"/>
    </row>
    <row r="19" spans="1:15" x14ac:dyDescent="0.25">
      <c r="A19" s="91"/>
      <c r="B19" s="52" t="s">
        <v>20</v>
      </c>
      <c r="C19" s="53"/>
      <c r="D19" s="53"/>
      <c r="E19" s="53"/>
      <c r="F19" s="40">
        <f>274.5/100</f>
        <v>2.7450000000000001</v>
      </c>
      <c r="G19" s="5" t="s">
        <v>10</v>
      </c>
      <c r="H19" s="5"/>
      <c r="I19" s="5"/>
      <c r="J19" s="5"/>
      <c r="K19" s="5"/>
      <c r="L19" s="5"/>
      <c r="M19" s="5"/>
      <c r="N19" s="32"/>
      <c r="O19" s="92"/>
    </row>
    <row r="20" spans="1:15" x14ac:dyDescent="0.25">
      <c r="A20" s="91"/>
      <c r="B20" s="52" t="s">
        <v>21</v>
      </c>
      <c r="C20" s="53"/>
      <c r="D20" s="53"/>
      <c r="E20" s="53"/>
      <c r="F20" s="40">
        <v>3.49</v>
      </c>
      <c r="G20" s="5" t="s">
        <v>10</v>
      </c>
      <c r="H20" s="5"/>
      <c r="I20" s="5"/>
      <c r="J20" s="5"/>
      <c r="K20" s="5"/>
      <c r="L20" s="5"/>
      <c r="M20" s="5"/>
      <c r="N20" s="32"/>
      <c r="O20" s="92"/>
    </row>
    <row r="21" spans="1:15" x14ac:dyDescent="0.25">
      <c r="A21" s="91"/>
      <c r="B21" s="52" t="s">
        <v>22</v>
      </c>
      <c r="C21" s="53"/>
      <c r="D21" s="53"/>
      <c r="E21" s="53"/>
      <c r="F21" s="40">
        <v>0.91500000000000004</v>
      </c>
      <c r="G21" s="5" t="s">
        <v>10</v>
      </c>
      <c r="H21" s="5"/>
      <c r="I21" s="5"/>
      <c r="J21" s="5"/>
      <c r="K21" s="5"/>
      <c r="L21" s="5"/>
      <c r="M21" s="5"/>
      <c r="N21" s="32"/>
      <c r="O21" s="92"/>
    </row>
    <row r="22" spans="1:15" x14ac:dyDescent="0.25">
      <c r="A22" s="91"/>
      <c r="B22" s="52" t="s">
        <v>23</v>
      </c>
      <c r="C22" s="53"/>
      <c r="D22" s="53"/>
      <c r="E22" s="53"/>
      <c r="F22" s="40">
        <v>7.5999999999999998E-2</v>
      </c>
      <c r="G22" s="5" t="s">
        <v>10</v>
      </c>
      <c r="H22" s="5"/>
      <c r="I22" s="5"/>
      <c r="J22" s="5"/>
      <c r="K22" s="5"/>
      <c r="L22" s="5"/>
      <c r="M22" s="5"/>
      <c r="N22" s="32"/>
      <c r="O22" s="92"/>
    </row>
    <row r="23" spans="1:15" x14ac:dyDescent="0.25">
      <c r="A23" s="91"/>
      <c r="B23" s="52" t="s">
        <v>24</v>
      </c>
      <c r="C23" s="53"/>
      <c r="D23" s="53"/>
      <c r="E23" s="53"/>
      <c r="F23" s="40">
        <v>0.22900000000000001</v>
      </c>
      <c r="G23" s="5" t="s">
        <v>10</v>
      </c>
      <c r="H23" s="5"/>
      <c r="I23" s="5"/>
      <c r="J23" s="5"/>
      <c r="K23" s="5"/>
      <c r="L23" s="5"/>
      <c r="M23" s="5"/>
      <c r="N23" s="32"/>
      <c r="O23" s="92"/>
    </row>
    <row r="24" spans="1:15" x14ac:dyDescent="0.25">
      <c r="A24" s="91"/>
      <c r="B24" s="31"/>
      <c r="C24" s="5"/>
      <c r="D24" s="20"/>
      <c r="E24" s="20"/>
      <c r="F24" s="20"/>
      <c r="G24" s="5"/>
      <c r="H24" s="5"/>
      <c r="I24" s="5"/>
      <c r="J24" s="5"/>
      <c r="K24" s="5"/>
      <c r="L24" s="5"/>
      <c r="M24" s="5"/>
      <c r="N24" s="32"/>
      <c r="O24" s="92"/>
    </row>
    <row r="25" spans="1:15" x14ac:dyDescent="0.25">
      <c r="A25" s="91"/>
      <c r="B25" s="31"/>
      <c r="C25" s="5"/>
      <c r="D25" s="20"/>
      <c r="E25" s="20"/>
      <c r="F25" s="20"/>
      <c r="G25" s="5"/>
      <c r="H25" s="5"/>
      <c r="I25" s="5"/>
      <c r="J25" s="5"/>
      <c r="K25" s="5"/>
      <c r="L25" s="5"/>
      <c r="M25" s="5"/>
      <c r="N25" s="32"/>
      <c r="O25" s="92"/>
    </row>
    <row r="26" spans="1:15" x14ac:dyDescent="0.25">
      <c r="A26" s="91"/>
      <c r="B26" s="31"/>
      <c r="C26" s="5"/>
      <c r="D26" s="20"/>
      <c r="E26" s="20"/>
      <c r="F26" s="20"/>
      <c r="G26" s="5"/>
      <c r="H26" s="5"/>
      <c r="I26" s="5"/>
      <c r="J26" s="5"/>
      <c r="K26" s="5"/>
      <c r="L26" s="5"/>
      <c r="M26" s="5"/>
      <c r="N26" s="32"/>
      <c r="O26" s="92"/>
    </row>
    <row r="27" spans="1:15" x14ac:dyDescent="0.25">
      <c r="A27" s="91"/>
      <c r="B27" s="31"/>
      <c r="C27" s="5"/>
      <c r="D27" s="20"/>
      <c r="E27" s="20"/>
      <c r="F27" s="20"/>
      <c r="G27" s="5"/>
      <c r="H27" s="5"/>
      <c r="I27" s="5"/>
      <c r="J27" s="5"/>
      <c r="K27" s="5"/>
      <c r="L27" s="5"/>
      <c r="M27" s="5"/>
      <c r="N27" s="32"/>
      <c r="O27" s="92"/>
    </row>
    <row r="28" spans="1:15" x14ac:dyDescent="0.25">
      <c r="A28" s="91"/>
      <c r="B28" s="31"/>
      <c r="C28" s="5"/>
      <c r="D28" s="20"/>
      <c r="E28" s="20"/>
      <c r="F28" s="20"/>
      <c r="G28" s="5"/>
      <c r="H28" s="5"/>
      <c r="I28" s="5"/>
      <c r="J28" s="5"/>
      <c r="K28" s="5"/>
      <c r="L28" s="5"/>
      <c r="M28" s="5"/>
      <c r="N28" s="32"/>
      <c r="O28" s="92"/>
    </row>
    <row r="29" spans="1:15" x14ac:dyDescent="0.25">
      <c r="A29" s="91"/>
      <c r="B29" s="31"/>
      <c r="C29" s="5"/>
      <c r="D29" s="20"/>
      <c r="E29" s="20"/>
      <c r="F29" s="20"/>
      <c r="G29" s="20"/>
      <c r="H29" s="5"/>
      <c r="I29" s="5"/>
      <c r="J29" s="20"/>
      <c r="K29" s="20"/>
      <c r="L29" s="5"/>
      <c r="M29" s="5"/>
      <c r="N29" s="32"/>
      <c r="O29" s="92"/>
    </row>
    <row r="30" spans="1:15" x14ac:dyDescent="0.25">
      <c r="A30" s="91"/>
      <c r="B30" s="31"/>
      <c r="C30" s="5"/>
      <c r="D30" s="20"/>
      <c r="E30" s="20"/>
      <c r="F30" s="20"/>
      <c r="G30" s="5"/>
      <c r="H30" s="5"/>
      <c r="I30" s="5"/>
      <c r="J30" s="5"/>
      <c r="K30" s="5"/>
      <c r="L30" s="5"/>
      <c r="M30" s="5"/>
      <c r="N30" s="32"/>
      <c r="O30" s="92"/>
    </row>
    <row r="31" spans="1:15" x14ac:dyDescent="0.25">
      <c r="A31" s="91"/>
      <c r="B31" s="79" t="s">
        <v>25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1"/>
      <c r="O31" s="92"/>
    </row>
    <row r="32" spans="1:15" x14ac:dyDescent="0.25">
      <c r="A32" s="91"/>
      <c r="B32" s="31"/>
      <c r="C32" s="5"/>
      <c r="D32" s="20"/>
      <c r="E32" s="20"/>
      <c r="F32" s="20"/>
      <c r="G32" s="5"/>
      <c r="H32" s="5"/>
      <c r="I32" s="5"/>
      <c r="J32" s="5"/>
      <c r="K32" s="5"/>
      <c r="L32" s="5"/>
      <c r="M32" s="5"/>
      <c r="N32" s="32"/>
      <c r="O32" s="92"/>
    </row>
    <row r="33" spans="1:15" x14ac:dyDescent="0.25">
      <c r="A33" s="91"/>
      <c r="B33" s="52" t="s">
        <v>26</v>
      </c>
      <c r="C33" s="53"/>
      <c r="D33" s="53"/>
      <c r="E33" s="53"/>
      <c r="F33" s="19">
        <f>F14</f>
        <v>1.3</v>
      </c>
      <c r="G33" s="5" t="s">
        <v>17</v>
      </c>
      <c r="H33" s="19">
        <f>F33*3600</f>
        <v>4680</v>
      </c>
      <c r="I33" s="5" t="s">
        <v>8</v>
      </c>
      <c r="J33" s="5"/>
      <c r="K33" s="5"/>
      <c r="L33" s="5"/>
      <c r="M33" s="5"/>
      <c r="N33" s="32"/>
      <c r="O33" s="92"/>
    </row>
    <row r="34" spans="1:15" x14ac:dyDescent="0.25">
      <c r="A34" s="91"/>
      <c r="B34" s="52" t="s">
        <v>27</v>
      </c>
      <c r="C34" s="53"/>
      <c r="D34" s="53"/>
      <c r="E34" s="53"/>
      <c r="F34" s="19">
        <f>F18</f>
        <v>2.44</v>
      </c>
      <c r="G34" s="5" t="s">
        <v>10</v>
      </c>
      <c r="H34" s="5"/>
      <c r="I34" s="5"/>
      <c r="J34" s="5"/>
      <c r="K34" s="5"/>
      <c r="L34" s="5"/>
      <c r="M34" s="5"/>
      <c r="N34" s="32"/>
      <c r="O34" s="92"/>
    </row>
    <row r="35" spans="1:15" ht="18" x14ac:dyDescent="0.25">
      <c r="A35" s="91"/>
      <c r="B35" s="52" t="s">
        <v>28</v>
      </c>
      <c r="C35" s="53"/>
      <c r="D35" s="53"/>
      <c r="E35" s="53"/>
      <c r="F35" s="19">
        <f>((F33/((0.372*F18)*(3.281)^(1.568*(F18)^0.028)))^(1/1.568*(F18^0.026)))</f>
        <v>0.36338043066439984</v>
      </c>
      <c r="G35" s="5" t="s">
        <v>10</v>
      </c>
      <c r="H35" s="5"/>
      <c r="I35" s="5"/>
      <c r="J35" s="5"/>
      <c r="K35" s="5"/>
      <c r="L35" s="5"/>
      <c r="M35" s="5"/>
      <c r="N35" s="32"/>
      <c r="O35" s="92"/>
    </row>
    <row r="36" spans="1:15" ht="15.75" thickBot="1" x14ac:dyDescent="0.3">
      <c r="A36" s="91"/>
      <c r="B36" s="31"/>
      <c r="C36" s="5"/>
      <c r="D36" s="20"/>
      <c r="E36" s="20"/>
      <c r="F36" s="20"/>
      <c r="G36" s="5"/>
      <c r="H36" s="5"/>
      <c r="I36" s="5"/>
      <c r="J36" s="5"/>
      <c r="K36" s="5"/>
      <c r="L36" s="5"/>
      <c r="M36" s="5"/>
      <c r="N36" s="32"/>
      <c r="O36" s="92"/>
    </row>
    <row r="37" spans="1:15" x14ac:dyDescent="0.25">
      <c r="A37" s="91"/>
      <c r="B37" s="49" t="s">
        <v>74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1"/>
      <c r="O37" s="92"/>
    </row>
    <row r="38" spans="1:15" x14ac:dyDescent="0.25">
      <c r="A38" s="91"/>
      <c r="B38" s="31"/>
      <c r="C38" s="5"/>
      <c r="D38" s="20"/>
      <c r="E38" s="20"/>
      <c r="F38" s="20"/>
      <c r="G38" s="5"/>
      <c r="H38" s="5"/>
      <c r="I38" s="5"/>
      <c r="J38" s="5"/>
      <c r="K38" s="5"/>
      <c r="L38" s="5"/>
      <c r="M38" s="5"/>
      <c r="N38" s="32"/>
      <c r="O38" s="92"/>
    </row>
    <row r="39" spans="1:15" x14ac:dyDescent="0.25">
      <c r="A39" s="91"/>
      <c r="B39" s="31"/>
      <c r="C39" s="5"/>
      <c r="D39" s="20"/>
      <c r="E39" s="20"/>
      <c r="F39" s="20"/>
      <c r="G39" s="5"/>
      <c r="H39" s="5"/>
      <c r="I39" s="5"/>
      <c r="J39" s="5"/>
      <c r="K39" s="5"/>
      <c r="L39" s="5"/>
      <c r="M39" s="5"/>
      <c r="N39" s="32"/>
      <c r="O39" s="92"/>
    </row>
    <row r="40" spans="1:15" x14ac:dyDescent="0.25">
      <c r="A40" s="91"/>
      <c r="B40" s="31"/>
      <c r="C40" s="5"/>
      <c r="D40" s="20"/>
      <c r="E40" s="20"/>
      <c r="F40" s="20"/>
      <c r="G40" s="5"/>
      <c r="H40" s="5"/>
      <c r="I40" s="5"/>
      <c r="J40" s="5"/>
      <c r="K40" s="5"/>
      <c r="L40" s="5"/>
      <c r="M40" s="5"/>
      <c r="N40" s="32"/>
      <c r="O40" s="92"/>
    </row>
    <row r="41" spans="1:15" x14ac:dyDescent="0.25">
      <c r="A41" s="91"/>
      <c r="B41" s="31"/>
      <c r="C41" s="5"/>
      <c r="D41" s="20"/>
      <c r="E41" s="20"/>
      <c r="F41" s="20"/>
      <c r="G41" s="5"/>
      <c r="H41" s="5"/>
      <c r="I41" s="5"/>
      <c r="J41" s="5"/>
      <c r="K41" s="5"/>
      <c r="L41" s="5"/>
      <c r="M41" s="5"/>
      <c r="N41" s="32"/>
      <c r="O41" s="92"/>
    </row>
    <row r="42" spans="1:15" x14ac:dyDescent="0.25">
      <c r="A42" s="91"/>
      <c r="B42" s="31"/>
      <c r="C42" s="5"/>
      <c r="D42" s="20"/>
      <c r="E42" s="20"/>
      <c r="F42" s="20"/>
      <c r="G42" s="5"/>
      <c r="H42" s="5"/>
      <c r="I42" s="5"/>
      <c r="J42" s="5"/>
      <c r="K42" s="5"/>
      <c r="L42" s="5"/>
      <c r="M42" s="5"/>
      <c r="N42" s="32"/>
      <c r="O42" s="92"/>
    </row>
    <row r="43" spans="1:15" x14ac:dyDescent="0.25">
      <c r="A43" s="91"/>
      <c r="B43" s="31"/>
      <c r="C43" s="5"/>
      <c r="D43" s="20"/>
      <c r="E43" s="20"/>
      <c r="F43" s="20"/>
      <c r="G43" s="5"/>
      <c r="H43" s="5"/>
      <c r="I43" s="5"/>
      <c r="J43" s="5"/>
      <c r="K43" s="5"/>
      <c r="L43" s="5"/>
      <c r="M43" s="5"/>
      <c r="N43" s="32"/>
      <c r="O43" s="92"/>
    </row>
    <row r="44" spans="1:15" x14ac:dyDescent="0.25">
      <c r="A44" s="91"/>
      <c r="B44" s="31"/>
      <c r="C44" s="5"/>
      <c r="D44" s="20"/>
      <c r="E44" s="20"/>
      <c r="F44" s="20"/>
      <c r="G44" s="5"/>
      <c r="H44" s="5"/>
      <c r="I44" s="5"/>
      <c r="J44" s="5"/>
      <c r="K44" s="5"/>
      <c r="L44" s="5"/>
      <c r="M44" s="5"/>
      <c r="N44" s="32"/>
      <c r="O44" s="92"/>
    </row>
    <row r="45" spans="1:15" x14ac:dyDescent="0.25">
      <c r="A45" s="91"/>
      <c r="B45" s="31"/>
      <c r="C45" s="5"/>
      <c r="D45" s="20"/>
      <c r="E45" s="20"/>
      <c r="F45" s="20"/>
      <c r="G45" s="5"/>
      <c r="H45" s="5"/>
      <c r="I45" s="5"/>
      <c r="J45" s="5"/>
      <c r="K45" s="5"/>
      <c r="L45" s="5"/>
      <c r="M45" s="5"/>
      <c r="N45" s="32"/>
      <c r="O45" s="92"/>
    </row>
    <row r="46" spans="1:15" x14ac:dyDescent="0.25">
      <c r="A46" s="91"/>
      <c r="B46" s="31"/>
      <c r="C46" s="5"/>
      <c r="D46" s="20"/>
      <c r="E46" s="20"/>
      <c r="F46" s="20"/>
      <c r="G46" s="5"/>
      <c r="H46" s="5"/>
      <c r="I46" s="5"/>
      <c r="J46" s="5"/>
      <c r="K46" s="5"/>
      <c r="L46" s="5"/>
      <c r="M46" s="5"/>
      <c r="N46" s="32"/>
      <c r="O46" s="92"/>
    </row>
    <row r="47" spans="1:15" x14ac:dyDescent="0.25">
      <c r="A47" s="91"/>
      <c r="B47" s="31"/>
      <c r="C47" s="5"/>
      <c r="D47" s="20"/>
      <c r="E47" s="20"/>
      <c r="F47" s="20"/>
      <c r="G47" s="5"/>
      <c r="H47" s="5"/>
      <c r="I47" s="5"/>
      <c r="J47" s="5"/>
      <c r="K47" s="5"/>
      <c r="L47" s="5"/>
      <c r="M47" s="5"/>
      <c r="N47" s="32"/>
      <c r="O47" s="92"/>
    </row>
    <row r="48" spans="1:15" x14ac:dyDescent="0.25">
      <c r="A48" s="91"/>
      <c r="B48" s="31"/>
      <c r="C48" s="5"/>
      <c r="D48" s="20"/>
      <c r="E48" s="20"/>
      <c r="F48" s="20"/>
      <c r="G48" s="5"/>
      <c r="H48" s="5"/>
      <c r="I48" s="5"/>
      <c r="J48" s="5"/>
      <c r="K48" s="5"/>
      <c r="L48" s="5"/>
      <c r="M48" s="5"/>
      <c r="N48" s="32"/>
      <c r="O48" s="92"/>
    </row>
    <row r="49" spans="1:15" x14ac:dyDescent="0.25">
      <c r="A49" s="91"/>
      <c r="B49" s="31"/>
      <c r="C49" s="5"/>
      <c r="D49" s="20"/>
      <c r="E49" s="20"/>
      <c r="F49" s="20"/>
      <c r="G49" s="5"/>
      <c r="H49" s="5"/>
      <c r="I49" s="5"/>
      <c r="J49" s="5"/>
      <c r="K49" s="5"/>
      <c r="L49" s="5"/>
      <c r="M49" s="5"/>
      <c r="N49" s="32"/>
      <c r="O49" s="92"/>
    </row>
    <row r="50" spans="1:15" x14ac:dyDescent="0.25">
      <c r="A50" s="91"/>
      <c r="B50" s="31"/>
      <c r="C50" s="5"/>
      <c r="D50" s="20"/>
      <c r="E50" s="20"/>
      <c r="F50" s="20"/>
      <c r="G50" s="5"/>
      <c r="H50" s="5"/>
      <c r="I50" s="5"/>
      <c r="J50" s="5"/>
      <c r="K50" s="5"/>
      <c r="L50" s="5"/>
      <c r="M50" s="5"/>
      <c r="N50" s="32"/>
      <c r="O50" s="92"/>
    </row>
    <row r="51" spans="1:15" x14ac:dyDescent="0.25">
      <c r="A51" s="91"/>
      <c r="B51" s="31"/>
      <c r="C51" s="5"/>
      <c r="D51" s="20"/>
      <c r="E51" s="20"/>
      <c r="F51" s="20"/>
      <c r="G51" s="5"/>
      <c r="H51" s="5"/>
      <c r="I51" s="5"/>
      <c r="J51" s="5"/>
      <c r="K51" s="5"/>
      <c r="L51" s="5"/>
      <c r="M51" s="5"/>
      <c r="N51" s="32"/>
      <c r="O51" s="92"/>
    </row>
    <row r="52" spans="1:15" x14ac:dyDescent="0.25">
      <c r="A52" s="91"/>
      <c r="B52" s="31"/>
      <c r="C52" s="5"/>
      <c r="D52" s="20"/>
      <c r="E52" s="20"/>
      <c r="F52" s="20"/>
      <c r="G52" s="5"/>
      <c r="H52" s="5"/>
      <c r="I52" s="5"/>
      <c r="J52" s="5"/>
      <c r="K52" s="5"/>
      <c r="L52" s="5"/>
      <c r="M52" s="5"/>
      <c r="N52" s="32"/>
      <c r="O52" s="92"/>
    </row>
    <row r="53" spans="1:15" x14ac:dyDescent="0.25">
      <c r="A53" s="91"/>
      <c r="B53" s="31"/>
      <c r="C53" s="5"/>
      <c r="D53" s="20"/>
      <c r="E53" s="20"/>
      <c r="F53" s="20"/>
      <c r="G53" s="5"/>
      <c r="H53" s="5"/>
      <c r="I53" s="5"/>
      <c r="J53" s="5"/>
      <c r="K53" s="5"/>
      <c r="L53" s="5"/>
      <c r="M53" s="5"/>
      <c r="N53" s="32"/>
      <c r="O53" s="92"/>
    </row>
    <row r="54" spans="1:15" x14ac:dyDescent="0.25">
      <c r="A54" s="91"/>
      <c r="B54" s="31"/>
      <c r="C54" s="5"/>
      <c r="D54" s="20"/>
      <c r="E54" s="20"/>
      <c r="F54" s="20"/>
      <c r="G54" s="5"/>
      <c r="H54" s="5"/>
      <c r="I54" s="5"/>
      <c r="J54" s="5"/>
      <c r="K54" s="5"/>
      <c r="L54" s="5"/>
      <c r="M54" s="5"/>
      <c r="N54" s="32"/>
      <c r="O54" s="92"/>
    </row>
    <row r="55" spans="1:15" x14ac:dyDescent="0.25">
      <c r="A55" s="91"/>
      <c r="B55" s="31"/>
      <c r="C55" s="5"/>
      <c r="D55" s="20"/>
      <c r="E55" s="20"/>
      <c r="F55" s="20"/>
      <c r="G55" s="5"/>
      <c r="H55" s="5"/>
      <c r="I55" s="5"/>
      <c r="J55" s="5"/>
      <c r="K55" s="5"/>
      <c r="L55" s="5"/>
      <c r="M55" s="5"/>
      <c r="N55" s="32"/>
      <c r="O55" s="92"/>
    </row>
    <row r="56" spans="1:15" x14ac:dyDescent="0.25">
      <c r="A56" s="91"/>
      <c r="B56" s="31"/>
      <c r="C56" s="5"/>
      <c r="D56" s="20"/>
      <c r="E56" s="20"/>
      <c r="F56" s="20"/>
      <c r="G56" s="5"/>
      <c r="H56" s="5"/>
      <c r="I56" s="5"/>
      <c r="J56" s="5"/>
      <c r="K56" s="5"/>
      <c r="L56" s="5"/>
      <c r="M56" s="5"/>
      <c r="N56" s="32"/>
      <c r="O56" s="92"/>
    </row>
    <row r="57" spans="1:15" x14ac:dyDescent="0.25">
      <c r="A57" s="91"/>
      <c r="B57" s="31"/>
      <c r="C57" s="5"/>
      <c r="D57" s="20"/>
      <c r="E57" s="20"/>
      <c r="F57" s="20"/>
      <c r="G57" s="5"/>
      <c r="H57" s="5"/>
      <c r="I57" s="5"/>
      <c r="J57" s="5"/>
      <c r="K57" s="5"/>
      <c r="L57" s="5"/>
      <c r="M57" s="5"/>
      <c r="N57" s="32"/>
      <c r="O57" s="92"/>
    </row>
    <row r="58" spans="1:15" x14ac:dyDescent="0.25">
      <c r="A58" s="91"/>
      <c r="B58" s="31"/>
      <c r="C58" s="5"/>
      <c r="D58" s="20"/>
      <c r="E58" s="20"/>
      <c r="F58" s="20"/>
      <c r="G58" s="5"/>
      <c r="H58" s="5"/>
      <c r="I58" s="5"/>
      <c r="J58" s="5"/>
      <c r="K58" s="5"/>
      <c r="L58" s="5"/>
      <c r="M58" s="5"/>
      <c r="N58" s="32"/>
      <c r="O58" s="92"/>
    </row>
    <row r="59" spans="1:15" x14ac:dyDescent="0.25">
      <c r="A59" s="91"/>
      <c r="B59" s="31"/>
      <c r="C59" s="5"/>
      <c r="D59" s="20"/>
      <c r="E59" s="20"/>
      <c r="F59" s="20"/>
      <c r="G59" s="5"/>
      <c r="H59" s="5"/>
      <c r="I59" s="5"/>
      <c r="J59" s="5"/>
      <c r="K59" s="5"/>
      <c r="L59" s="5"/>
      <c r="M59" s="5"/>
      <c r="N59" s="32"/>
      <c r="O59" s="92"/>
    </row>
    <row r="60" spans="1:15" x14ac:dyDescent="0.25">
      <c r="A60" s="91"/>
      <c r="B60" s="31"/>
      <c r="C60" s="5"/>
      <c r="D60" s="20"/>
      <c r="E60" s="20"/>
      <c r="F60" s="20"/>
      <c r="G60" s="5"/>
      <c r="H60" s="5"/>
      <c r="I60" s="5"/>
      <c r="J60" s="5"/>
      <c r="K60" s="5"/>
      <c r="L60" s="5"/>
      <c r="M60" s="5"/>
      <c r="N60" s="32"/>
      <c r="O60" s="92"/>
    </row>
    <row r="61" spans="1:15" x14ac:dyDescent="0.25">
      <c r="A61" s="91"/>
      <c r="B61" s="31"/>
      <c r="C61" s="5"/>
      <c r="D61" s="20"/>
      <c r="E61" s="20"/>
      <c r="F61" s="20"/>
      <c r="G61" s="5"/>
      <c r="H61" s="5"/>
      <c r="I61" s="5"/>
      <c r="J61" s="5"/>
      <c r="K61" s="5"/>
      <c r="L61" s="5"/>
      <c r="M61" s="5"/>
      <c r="N61" s="32"/>
      <c r="O61" s="92"/>
    </row>
    <row r="62" spans="1:15" x14ac:dyDescent="0.25">
      <c r="A62" s="91"/>
      <c r="B62" s="31"/>
      <c r="C62" s="5"/>
      <c r="D62" s="20"/>
      <c r="E62" s="20"/>
      <c r="F62" s="20"/>
      <c r="G62" s="5"/>
      <c r="H62" s="5"/>
      <c r="I62" s="5"/>
      <c r="J62" s="5"/>
      <c r="K62" s="5"/>
      <c r="L62" s="5"/>
      <c r="M62" s="5"/>
      <c r="N62" s="32"/>
      <c r="O62" s="92"/>
    </row>
    <row r="63" spans="1:15" x14ac:dyDescent="0.25">
      <c r="A63" s="91"/>
      <c r="B63" s="31"/>
      <c r="C63" s="5"/>
      <c r="D63" s="20"/>
      <c r="E63" s="20"/>
      <c r="F63" s="20"/>
      <c r="G63" s="5"/>
      <c r="H63" s="5"/>
      <c r="I63" s="5"/>
      <c r="J63" s="5"/>
      <c r="K63" s="5"/>
      <c r="L63" s="5"/>
      <c r="M63" s="5"/>
      <c r="N63" s="32"/>
      <c r="O63" s="92"/>
    </row>
    <row r="64" spans="1:15" ht="15.75" thickBot="1" x14ac:dyDescent="0.3">
      <c r="A64" s="91"/>
      <c r="B64" s="31"/>
      <c r="C64" s="5"/>
      <c r="D64" s="20"/>
      <c r="E64" s="20"/>
      <c r="F64" s="20"/>
      <c r="G64" s="5"/>
      <c r="H64" s="5"/>
      <c r="I64" s="5"/>
      <c r="J64" s="5"/>
      <c r="K64" s="5"/>
      <c r="L64" s="5"/>
      <c r="M64" s="5"/>
      <c r="N64" s="32"/>
      <c r="O64" s="92"/>
    </row>
    <row r="65" spans="1:15" ht="18" x14ac:dyDescent="0.25">
      <c r="A65" s="91"/>
      <c r="B65" s="82" t="s">
        <v>29</v>
      </c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4"/>
      <c r="O65" s="92"/>
    </row>
    <row r="66" spans="1:15" x14ac:dyDescent="0.25">
      <c r="A66" s="91"/>
      <c r="B66" s="31"/>
      <c r="C66" s="5"/>
      <c r="D66" s="20"/>
      <c r="E66" s="20"/>
      <c r="F66" s="20"/>
      <c r="G66" s="5"/>
      <c r="H66" s="5"/>
      <c r="I66" s="5"/>
      <c r="J66" s="5"/>
      <c r="K66" s="5"/>
      <c r="L66" s="5"/>
      <c r="M66" s="5"/>
      <c r="N66" s="32"/>
      <c r="O66" s="92"/>
    </row>
    <row r="67" spans="1:15" x14ac:dyDescent="0.25">
      <c r="A67" s="91"/>
      <c r="B67" s="31"/>
      <c r="C67" s="5"/>
      <c r="D67" s="20"/>
      <c r="E67" s="20"/>
      <c r="F67" s="20"/>
      <c r="G67" s="5"/>
      <c r="H67" s="5"/>
      <c r="I67" s="5"/>
      <c r="J67" s="5"/>
      <c r="K67" s="5"/>
      <c r="L67" s="5"/>
      <c r="M67" s="5"/>
      <c r="N67" s="32"/>
      <c r="O67" s="92"/>
    </row>
    <row r="68" spans="1:15" x14ac:dyDescent="0.25">
      <c r="A68" s="91"/>
      <c r="B68" s="31"/>
      <c r="C68" s="5"/>
      <c r="D68" s="20"/>
      <c r="E68" s="20"/>
      <c r="F68" s="20"/>
      <c r="G68" s="5"/>
      <c r="H68" s="5"/>
      <c r="I68" s="5"/>
      <c r="J68" s="5"/>
      <c r="K68" s="5"/>
      <c r="L68" s="5"/>
      <c r="M68" s="5"/>
      <c r="N68" s="32"/>
      <c r="O68" s="92"/>
    </row>
    <row r="69" spans="1:15" x14ac:dyDescent="0.25">
      <c r="A69" s="91"/>
      <c r="B69" s="31"/>
      <c r="C69" s="5"/>
      <c r="D69" s="20"/>
      <c r="E69" s="20"/>
      <c r="F69" s="20"/>
      <c r="G69" s="5"/>
      <c r="H69" s="5"/>
      <c r="I69" s="5"/>
      <c r="J69" s="5"/>
      <c r="K69" s="5"/>
      <c r="L69" s="5"/>
      <c r="M69" s="5"/>
      <c r="N69" s="32"/>
      <c r="O69" s="92"/>
    </row>
    <row r="70" spans="1:15" x14ac:dyDescent="0.25">
      <c r="A70" s="91"/>
      <c r="B70" s="79" t="s">
        <v>31</v>
      </c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1"/>
      <c r="O70" s="92"/>
    </row>
    <row r="71" spans="1:15" x14ac:dyDescent="0.25">
      <c r="A71" s="91"/>
      <c r="B71" s="31"/>
      <c r="C71" s="5"/>
      <c r="D71" s="20"/>
      <c r="E71" s="20"/>
      <c r="F71" s="20"/>
      <c r="G71" s="5"/>
      <c r="H71" s="5"/>
      <c r="I71" s="5"/>
      <c r="J71" s="5"/>
      <c r="K71" s="5"/>
      <c r="L71" s="5"/>
      <c r="M71" s="5"/>
      <c r="N71" s="32"/>
      <c r="O71" s="92"/>
    </row>
    <row r="72" spans="1:15" x14ac:dyDescent="0.25">
      <c r="A72" s="91"/>
      <c r="B72" s="52" t="s">
        <v>30</v>
      </c>
      <c r="C72" s="53"/>
      <c r="D72" s="53"/>
      <c r="E72" s="53"/>
      <c r="F72" s="19">
        <f>((2/3)*(F20-F18))+F18</f>
        <v>3.14</v>
      </c>
      <c r="G72" s="5" t="s">
        <v>10</v>
      </c>
      <c r="H72" s="5"/>
      <c r="I72" s="5"/>
      <c r="J72" s="5"/>
      <c r="K72" s="5"/>
      <c r="L72" s="5"/>
      <c r="M72" s="5"/>
      <c r="N72" s="32"/>
      <c r="O72" s="92"/>
    </row>
    <row r="73" spans="1:15" x14ac:dyDescent="0.25">
      <c r="A73" s="91"/>
      <c r="B73" s="31"/>
      <c r="C73" s="5"/>
      <c r="D73" s="20"/>
      <c r="E73" s="20"/>
      <c r="F73" s="20"/>
      <c r="G73" s="5"/>
      <c r="H73" s="5"/>
      <c r="I73" s="5"/>
      <c r="J73" s="5"/>
      <c r="K73" s="5"/>
      <c r="L73" s="5"/>
      <c r="M73" s="5"/>
      <c r="N73" s="32"/>
      <c r="O73" s="92"/>
    </row>
    <row r="74" spans="1:15" ht="18" x14ac:dyDescent="0.25">
      <c r="A74" s="91"/>
      <c r="B74" s="79" t="s">
        <v>34</v>
      </c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1"/>
      <c r="O74" s="92"/>
    </row>
    <row r="75" spans="1:15" x14ac:dyDescent="0.25">
      <c r="A75" s="91"/>
      <c r="B75" s="31"/>
      <c r="C75" s="5"/>
      <c r="D75" s="20"/>
      <c r="E75" s="20"/>
      <c r="F75" s="20"/>
      <c r="G75" s="5"/>
      <c r="H75" s="5"/>
      <c r="I75" s="5"/>
      <c r="J75" s="5"/>
      <c r="K75" s="5"/>
      <c r="L75" s="5"/>
      <c r="M75" s="5"/>
      <c r="N75" s="32"/>
      <c r="O75" s="92"/>
    </row>
    <row r="76" spans="1:15" ht="18" x14ac:dyDescent="0.25">
      <c r="A76" s="91"/>
      <c r="B76" s="52" t="s">
        <v>32</v>
      </c>
      <c r="C76" s="53"/>
      <c r="D76" s="53"/>
      <c r="E76" s="53"/>
      <c r="F76" s="19">
        <f>F33/(F72*F35)</f>
        <v>1.139336915024642</v>
      </c>
      <c r="G76" s="5" t="s">
        <v>33</v>
      </c>
      <c r="H76" s="5"/>
      <c r="I76" s="5"/>
      <c r="J76" s="5"/>
      <c r="K76" s="5"/>
      <c r="L76" s="5"/>
      <c r="M76" s="5"/>
      <c r="N76" s="32"/>
      <c r="O76" s="92"/>
    </row>
    <row r="77" spans="1:15" ht="15.75" thickBot="1" x14ac:dyDescent="0.3">
      <c r="A77" s="91"/>
      <c r="B77" s="31"/>
      <c r="C77" s="5"/>
      <c r="D77" s="20"/>
      <c r="E77" s="20"/>
      <c r="F77" s="20"/>
      <c r="G77" s="5"/>
      <c r="H77" s="5"/>
      <c r="I77" s="5"/>
      <c r="J77" s="5"/>
      <c r="K77" s="5"/>
      <c r="L77" s="5"/>
      <c r="M77" s="5"/>
      <c r="N77" s="32"/>
      <c r="O77" s="92"/>
    </row>
    <row r="78" spans="1:15" ht="18" x14ac:dyDescent="0.25">
      <c r="A78" s="91"/>
      <c r="B78" s="82" t="s">
        <v>35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4"/>
      <c r="O78" s="92"/>
    </row>
    <row r="79" spans="1:15" x14ac:dyDescent="0.25">
      <c r="A79" s="91"/>
      <c r="B79" s="31"/>
      <c r="C79" s="5"/>
      <c r="D79" s="20"/>
      <c r="E79" s="20"/>
      <c r="F79" s="20"/>
      <c r="G79" s="5"/>
      <c r="H79" s="5"/>
      <c r="I79" s="5"/>
      <c r="J79" s="5"/>
      <c r="K79" s="5"/>
      <c r="L79" s="5"/>
      <c r="M79" s="5"/>
      <c r="N79" s="32"/>
      <c r="O79" s="92"/>
    </row>
    <row r="80" spans="1:15" x14ac:dyDescent="0.25">
      <c r="A80" s="91"/>
      <c r="B80" s="31"/>
      <c r="C80" s="5"/>
      <c r="D80" s="20"/>
      <c r="E80" s="20"/>
      <c r="F80" s="20"/>
      <c r="G80" s="5"/>
      <c r="H80" s="5"/>
      <c r="I80" s="5"/>
      <c r="J80" s="5"/>
      <c r="K80" s="5"/>
      <c r="L80" s="5"/>
      <c r="M80" s="5"/>
      <c r="N80" s="32"/>
      <c r="O80" s="92"/>
    </row>
    <row r="81" spans="1:15" x14ac:dyDescent="0.25">
      <c r="A81" s="91"/>
      <c r="B81" s="31"/>
      <c r="C81" s="5"/>
      <c r="D81" s="20"/>
      <c r="E81" s="20"/>
      <c r="F81" s="20"/>
      <c r="G81" s="5"/>
      <c r="H81" s="5"/>
      <c r="I81" s="5"/>
      <c r="J81" s="5"/>
      <c r="K81" s="5"/>
      <c r="L81" s="5"/>
      <c r="M81" s="5"/>
      <c r="N81" s="32"/>
      <c r="O81" s="92"/>
    </row>
    <row r="82" spans="1:15" x14ac:dyDescent="0.25">
      <c r="A82" s="91"/>
      <c r="B82" s="31"/>
      <c r="C82" s="5"/>
      <c r="D82" s="20"/>
      <c r="E82" s="20"/>
      <c r="F82" s="20"/>
      <c r="G82" s="5"/>
      <c r="H82" s="5"/>
      <c r="I82" s="5"/>
      <c r="J82" s="5"/>
      <c r="K82" s="5"/>
      <c r="L82" s="5"/>
      <c r="M82" s="5"/>
      <c r="N82" s="32"/>
      <c r="O82" s="92"/>
    </row>
    <row r="83" spans="1:15" ht="18" x14ac:dyDescent="0.25">
      <c r="A83" s="91"/>
      <c r="B83" s="79" t="s">
        <v>36</v>
      </c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1"/>
      <c r="O83" s="92"/>
    </row>
    <row r="84" spans="1:15" x14ac:dyDescent="0.25">
      <c r="A84" s="91"/>
      <c r="B84" s="31"/>
      <c r="C84" s="5"/>
      <c r="D84" s="20"/>
      <c r="E84" s="20"/>
      <c r="F84" s="20"/>
      <c r="G84" s="5"/>
      <c r="H84" s="5"/>
      <c r="I84" s="5"/>
      <c r="J84" s="5"/>
      <c r="K84" s="5"/>
      <c r="L84" s="5"/>
      <c r="M84" s="5"/>
      <c r="N84" s="32"/>
      <c r="O84" s="92"/>
    </row>
    <row r="85" spans="1:15" ht="18" x14ac:dyDescent="0.25">
      <c r="A85" s="91"/>
      <c r="B85" s="52" t="s">
        <v>37</v>
      </c>
      <c r="C85" s="53"/>
      <c r="D85" s="53"/>
      <c r="E85" s="53"/>
      <c r="F85" s="19">
        <f>F35+((F76^2)/(2*9.81))+F23</f>
        <v>0.6585419294379915</v>
      </c>
      <c r="G85" s="5" t="s">
        <v>10</v>
      </c>
      <c r="H85" s="5"/>
      <c r="I85" s="5"/>
      <c r="J85" s="5"/>
      <c r="K85" s="5"/>
      <c r="L85" s="5"/>
      <c r="M85" s="5"/>
      <c r="N85" s="32"/>
      <c r="O85" s="92"/>
    </row>
    <row r="86" spans="1:15" ht="15.75" thickBot="1" x14ac:dyDescent="0.3">
      <c r="A86" s="91"/>
      <c r="B86" s="31"/>
      <c r="C86" s="5"/>
      <c r="D86" s="20"/>
      <c r="E86" s="20"/>
      <c r="F86" s="20"/>
      <c r="G86" s="5"/>
      <c r="H86" s="5"/>
      <c r="I86" s="5"/>
      <c r="J86" s="5"/>
      <c r="K86" s="5"/>
      <c r="L86" s="5"/>
      <c r="M86" s="5"/>
      <c r="N86" s="32"/>
      <c r="O86" s="92"/>
    </row>
    <row r="87" spans="1:15" ht="18" x14ac:dyDescent="0.25">
      <c r="A87" s="91"/>
      <c r="B87" s="82" t="s">
        <v>42</v>
      </c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4"/>
      <c r="O87" s="92"/>
    </row>
    <row r="88" spans="1:15" x14ac:dyDescent="0.25">
      <c r="A88" s="91"/>
      <c r="B88" s="31"/>
      <c r="C88" s="5"/>
      <c r="D88" s="20"/>
      <c r="E88" s="20"/>
      <c r="F88" s="20"/>
      <c r="G88" s="5"/>
      <c r="H88" s="5"/>
      <c r="I88" s="5"/>
      <c r="J88" s="5"/>
      <c r="K88" s="5"/>
      <c r="L88" s="5"/>
      <c r="M88" s="5"/>
      <c r="N88" s="32"/>
      <c r="O88" s="92"/>
    </row>
    <row r="89" spans="1:15" x14ac:dyDescent="0.25">
      <c r="A89" s="91"/>
      <c r="B89" s="31"/>
      <c r="C89" s="5"/>
      <c r="D89" s="20"/>
      <c r="E89" s="20"/>
      <c r="F89" s="20"/>
      <c r="G89" s="5"/>
      <c r="H89" s="5"/>
      <c r="I89" s="5"/>
      <c r="J89" s="5"/>
      <c r="K89" s="5"/>
      <c r="L89" s="5"/>
      <c r="M89" s="5"/>
      <c r="N89" s="32"/>
      <c r="O89" s="92"/>
    </row>
    <row r="90" spans="1:15" x14ac:dyDescent="0.25">
      <c r="A90" s="91"/>
      <c r="B90" s="31"/>
      <c r="C90" s="5"/>
      <c r="D90" s="20"/>
      <c r="E90" s="20"/>
      <c r="F90" s="20"/>
      <c r="G90" s="5"/>
      <c r="H90" s="5"/>
      <c r="I90" s="5"/>
      <c r="J90" s="5"/>
      <c r="K90" s="5"/>
      <c r="L90" s="5"/>
      <c r="M90" s="5"/>
      <c r="N90" s="32"/>
      <c r="O90" s="92"/>
    </row>
    <row r="91" spans="1:15" x14ac:dyDescent="0.25">
      <c r="A91" s="91"/>
      <c r="B91" s="31"/>
      <c r="C91" s="5"/>
      <c r="D91" s="20"/>
      <c r="E91" s="20"/>
      <c r="F91" s="20"/>
      <c r="G91" s="5"/>
      <c r="H91" s="5"/>
      <c r="I91" s="5"/>
      <c r="J91" s="5"/>
      <c r="K91" s="5"/>
      <c r="L91" s="5"/>
      <c r="M91" s="5"/>
      <c r="N91" s="32"/>
      <c r="O91" s="92"/>
    </row>
    <row r="92" spans="1:15" x14ac:dyDescent="0.25">
      <c r="A92" s="91"/>
      <c r="B92" s="52" t="s">
        <v>38</v>
      </c>
      <c r="C92" s="53"/>
      <c r="D92" s="53"/>
      <c r="E92" s="53"/>
      <c r="F92" s="19">
        <f>(-9.81*F33)/(F18*((0.67*9.81*F85)^1.5))</f>
        <v>-0.58040570230254396</v>
      </c>
      <c r="G92" s="5"/>
      <c r="H92" s="5"/>
      <c r="I92" s="5"/>
      <c r="J92" s="5"/>
      <c r="K92" s="5"/>
      <c r="L92" s="5"/>
      <c r="M92" s="5"/>
      <c r="N92" s="32"/>
      <c r="O92" s="92"/>
    </row>
    <row r="93" spans="1:15" x14ac:dyDescent="0.25">
      <c r="A93" s="91"/>
      <c r="B93" s="52" t="s">
        <v>39</v>
      </c>
      <c r="C93" s="53"/>
      <c r="D93" s="53"/>
      <c r="E93" s="53"/>
      <c r="F93" s="19">
        <f>DEGREES(ACOS(F92))</f>
        <v>125.47908263816569</v>
      </c>
      <c r="G93" s="5" t="s">
        <v>40</v>
      </c>
      <c r="H93" s="5"/>
      <c r="I93" s="5"/>
      <c r="J93" s="5"/>
      <c r="K93" s="5"/>
      <c r="L93" s="5"/>
      <c r="M93" s="5"/>
      <c r="N93" s="32"/>
      <c r="O93" s="92"/>
    </row>
    <row r="94" spans="1:15" ht="15.75" thickBot="1" x14ac:dyDescent="0.3">
      <c r="A94" s="91"/>
      <c r="B94" s="31"/>
      <c r="C94" s="5"/>
      <c r="D94" s="20"/>
      <c r="E94" s="20"/>
      <c r="F94" s="20"/>
      <c r="G94" s="5"/>
      <c r="H94" s="5"/>
      <c r="I94" s="5"/>
      <c r="J94" s="5"/>
      <c r="K94" s="5"/>
      <c r="L94" s="5"/>
      <c r="M94" s="5"/>
      <c r="N94" s="32"/>
      <c r="O94" s="92"/>
    </row>
    <row r="95" spans="1:15" ht="18" x14ac:dyDescent="0.25">
      <c r="A95" s="91"/>
      <c r="B95" s="82" t="s">
        <v>43</v>
      </c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4"/>
      <c r="O95" s="92"/>
    </row>
    <row r="96" spans="1:15" x14ac:dyDescent="0.25">
      <c r="A96" s="91"/>
      <c r="B96" s="31"/>
      <c r="C96" s="5"/>
      <c r="D96" s="20"/>
      <c r="E96" s="20"/>
      <c r="F96" s="20"/>
      <c r="G96" s="5"/>
      <c r="H96" s="5"/>
      <c r="I96" s="5"/>
      <c r="J96" s="5"/>
      <c r="K96" s="5"/>
      <c r="L96" s="5"/>
      <c r="M96" s="5"/>
      <c r="N96" s="32"/>
      <c r="O96" s="92"/>
    </row>
    <row r="97" spans="1:15" x14ac:dyDescent="0.25">
      <c r="A97" s="91"/>
      <c r="B97" s="31"/>
      <c r="C97" s="5"/>
      <c r="D97" s="20"/>
      <c r="E97" s="20"/>
      <c r="F97" s="20"/>
      <c r="G97" s="5"/>
      <c r="H97" s="5"/>
      <c r="I97" s="5"/>
      <c r="J97" s="5"/>
      <c r="K97" s="5"/>
      <c r="L97" s="5"/>
      <c r="M97" s="5"/>
      <c r="N97" s="32"/>
      <c r="O97" s="92"/>
    </row>
    <row r="98" spans="1:15" x14ac:dyDescent="0.25">
      <c r="A98" s="91"/>
      <c r="B98" s="31"/>
      <c r="C98" s="5"/>
      <c r="D98" s="20"/>
      <c r="E98" s="20"/>
      <c r="F98" s="20"/>
      <c r="G98" s="5"/>
      <c r="H98" s="5"/>
      <c r="I98" s="5"/>
      <c r="J98" s="5"/>
      <c r="K98" s="5"/>
      <c r="L98" s="5"/>
      <c r="M98" s="5"/>
      <c r="N98" s="32"/>
      <c r="O98" s="92"/>
    </row>
    <row r="99" spans="1:15" x14ac:dyDescent="0.25">
      <c r="A99" s="91"/>
      <c r="B99" s="31"/>
      <c r="C99" s="5"/>
      <c r="D99" s="20"/>
      <c r="E99" s="20"/>
      <c r="F99" s="20"/>
      <c r="G99" s="5"/>
      <c r="H99" s="5"/>
      <c r="I99" s="5"/>
      <c r="J99" s="5"/>
      <c r="K99" s="5"/>
      <c r="L99" s="5"/>
      <c r="M99" s="5"/>
      <c r="N99" s="32"/>
      <c r="O99" s="92"/>
    </row>
    <row r="100" spans="1:15" ht="18" x14ac:dyDescent="0.25">
      <c r="A100" s="91"/>
      <c r="B100" s="79" t="s">
        <v>41</v>
      </c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1"/>
      <c r="O100" s="92"/>
    </row>
    <row r="101" spans="1:15" x14ac:dyDescent="0.25">
      <c r="A101" s="91"/>
      <c r="B101" s="31"/>
      <c r="C101" s="5"/>
      <c r="D101" s="20"/>
      <c r="E101" s="20"/>
      <c r="F101" s="20"/>
      <c r="G101" s="5"/>
      <c r="H101" s="5"/>
      <c r="I101" s="5"/>
      <c r="J101" s="5"/>
      <c r="K101" s="5"/>
      <c r="L101" s="5"/>
      <c r="M101" s="5"/>
      <c r="N101" s="32"/>
      <c r="O101" s="92"/>
    </row>
    <row r="102" spans="1:15" ht="18" x14ac:dyDescent="0.25">
      <c r="A102" s="91"/>
      <c r="B102" s="52" t="s">
        <v>44</v>
      </c>
      <c r="C102" s="53"/>
      <c r="D102" s="53"/>
      <c r="E102" s="53"/>
      <c r="F102" s="19">
        <f>2*COS(ACOS(F92)/3)*(((2*9.81*F85)/3)^(1/2))</f>
        <v>3.0928974213783995</v>
      </c>
      <c r="G102" s="5" t="s">
        <v>33</v>
      </c>
      <c r="H102" s="5"/>
      <c r="I102" s="5"/>
      <c r="J102" s="5"/>
      <c r="K102" s="5"/>
      <c r="L102" s="5"/>
      <c r="M102" s="5"/>
      <c r="N102" s="32"/>
      <c r="O102" s="92"/>
    </row>
    <row r="103" spans="1:15" ht="15.75" thickBot="1" x14ac:dyDescent="0.3">
      <c r="A103" s="91"/>
      <c r="B103" s="31"/>
      <c r="C103" s="5"/>
      <c r="D103" s="20"/>
      <c r="E103" s="20"/>
      <c r="F103" s="20"/>
      <c r="G103" s="5"/>
      <c r="H103" s="5"/>
      <c r="I103" s="5"/>
      <c r="J103" s="5"/>
      <c r="K103" s="5"/>
      <c r="L103" s="5"/>
      <c r="M103" s="5"/>
      <c r="N103" s="32"/>
      <c r="O103" s="92"/>
    </row>
    <row r="104" spans="1:15" ht="18" x14ac:dyDescent="0.25">
      <c r="A104" s="91"/>
      <c r="B104" s="82" t="s">
        <v>45</v>
      </c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4"/>
      <c r="O104" s="92"/>
    </row>
    <row r="105" spans="1:15" x14ac:dyDescent="0.25">
      <c r="A105" s="91"/>
      <c r="B105" s="31"/>
      <c r="C105" s="5"/>
      <c r="D105" s="20"/>
      <c r="E105" s="20"/>
      <c r="F105" s="20"/>
      <c r="G105" s="5"/>
      <c r="H105" s="5"/>
      <c r="I105" s="5"/>
      <c r="J105" s="5"/>
      <c r="K105" s="5"/>
      <c r="L105" s="5"/>
      <c r="M105" s="5"/>
      <c r="N105" s="32"/>
      <c r="O105" s="92"/>
    </row>
    <row r="106" spans="1:15" x14ac:dyDescent="0.25">
      <c r="A106" s="91"/>
      <c r="B106" s="31"/>
      <c r="C106" s="5"/>
      <c r="D106" s="20"/>
      <c r="E106" s="20"/>
      <c r="F106" s="20"/>
      <c r="G106" s="5"/>
      <c r="H106" s="5"/>
      <c r="I106" s="5"/>
      <c r="J106" s="5"/>
      <c r="K106" s="5"/>
      <c r="L106" s="5"/>
      <c r="M106" s="5"/>
      <c r="N106" s="32"/>
      <c r="O106" s="92"/>
    </row>
    <row r="107" spans="1:15" x14ac:dyDescent="0.25">
      <c r="A107" s="91"/>
      <c r="B107" s="31"/>
      <c r="C107" s="5"/>
      <c r="D107" s="20"/>
      <c r="E107" s="20"/>
      <c r="F107" s="20"/>
      <c r="G107" s="5"/>
      <c r="H107" s="5"/>
      <c r="I107" s="5"/>
      <c r="J107" s="5"/>
      <c r="K107" s="5"/>
      <c r="L107" s="5"/>
      <c r="M107" s="5"/>
      <c r="N107" s="32"/>
      <c r="O107" s="92"/>
    </row>
    <row r="108" spans="1:15" x14ac:dyDescent="0.25">
      <c r="A108" s="91"/>
      <c r="B108" s="31"/>
      <c r="C108" s="5"/>
      <c r="D108" s="20"/>
      <c r="E108" s="20"/>
      <c r="F108" s="20"/>
      <c r="G108" s="5"/>
      <c r="H108" s="5"/>
      <c r="I108" s="5"/>
      <c r="J108" s="5"/>
      <c r="K108" s="5"/>
      <c r="L108" s="5"/>
      <c r="M108" s="5"/>
      <c r="N108" s="32"/>
      <c r="O108" s="92"/>
    </row>
    <row r="109" spans="1:15" ht="18" x14ac:dyDescent="0.25">
      <c r="A109" s="91"/>
      <c r="B109" s="79" t="s">
        <v>47</v>
      </c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1"/>
      <c r="O109" s="92"/>
    </row>
    <row r="110" spans="1:15" x14ac:dyDescent="0.25">
      <c r="A110" s="91"/>
      <c r="B110" s="31"/>
      <c r="C110" s="5"/>
      <c r="D110" s="20"/>
      <c r="E110" s="20"/>
      <c r="F110" s="20"/>
      <c r="G110" s="5"/>
      <c r="H110" s="5"/>
      <c r="I110" s="5"/>
      <c r="J110" s="5"/>
      <c r="K110" s="5"/>
      <c r="L110" s="5"/>
      <c r="M110" s="5"/>
      <c r="N110" s="32"/>
      <c r="O110" s="92"/>
    </row>
    <row r="111" spans="1:15" ht="18" x14ac:dyDescent="0.25">
      <c r="A111" s="91"/>
      <c r="B111" s="52" t="s">
        <v>46</v>
      </c>
      <c r="C111" s="53"/>
      <c r="D111" s="53"/>
      <c r="E111" s="53"/>
      <c r="F111" s="19">
        <f>F85-(((F102)^2)/(2*9.81))</f>
        <v>0.17097748197779</v>
      </c>
      <c r="G111" s="5" t="s">
        <v>10</v>
      </c>
      <c r="H111" s="5"/>
      <c r="I111" s="5"/>
      <c r="J111" s="5"/>
      <c r="K111" s="5"/>
      <c r="L111" s="5"/>
      <c r="M111" s="5"/>
      <c r="N111" s="32"/>
      <c r="O111" s="92"/>
    </row>
    <row r="112" spans="1:15" ht="15.75" thickBot="1" x14ac:dyDescent="0.3">
      <c r="A112" s="91"/>
      <c r="B112" s="31"/>
      <c r="C112" s="5"/>
      <c r="D112" s="20"/>
      <c r="E112" s="20"/>
      <c r="F112" s="20"/>
      <c r="G112" s="5"/>
      <c r="H112" s="5"/>
      <c r="I112" s="5"/>
      <c r="J112" s="5"/>
      <c r="K112" s="5"/>
      <c r="L112" s="5"/>
      <c r="M112" s="5"/>
      <c r="N112" s="32"/>
      <c r="O112" s="92"/>
    </row>
    <row r="113" spans="1:15" x14ac:dyDescent="0.25">
      <c r="A113" s="91"/>
      <c r="B113" s="82" t="s">
        <v>48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4"/>
      <c r="O113" s="92"/>
    </row>
    <row r="114" spans="1:15" x14ac:dyDescent="0.25">
      <c r="A114" s="91"/>
      <c r="B114" s="31"/>
      <c r="C114" s="5"/>
      <c r="D114" s="20"/>
      <c r="E114" s="20"/>
      <c r="F114" s="20"/>
      <c r="G114" s="5"/>
      <c r="H114" s="5"/>
      <c r="I114" s="5"/>
      <c r="J114" s="5"/>
      <c r="K114" s="5"/>
      <c r="L114" s="5"/>
      <c r="M114" s="5"/>
      <c r="N114" s="32"/>
      <c r="O114" s="92"/>
    </row>
    <row r="115" spans="1:15" x14ac:dyDescent="0.25">
      <c r="A115" s="91"/>
      <c r="B115" s="31"/>
      <c r="C115" s="5"/>
      <c r="D115" s="20"/>
      <c r="E115" s="20"/>
      <c r="F115" s="20"/>
      <c r="G115" s="5"/>
      <c r="H115" s="5"/>
      <c r="I115" s="5"/>
      <c r="J115" s="5"/>
      <c r="K115" s="5"/>
      <c r="L115" s="5"/>
      <c r="M115" s="5"/>
      <c r="N115" s="32"/>
      <c r="O115" s="92"/>
    </row>
    <row r="116" spans="1:15" x14ac:dyDescent="0.25">
      <c r="A116" s="91"/>
      <c r="B116" s="31"/>
      <c r="C116" s="5"/>
      <c r="D116" s="20"/>
      <c r="E116" s="20"/>
      <c r="F116" s="20"/>
      <c r="G116" s="5"/>
      <c r="H116" s="5"/>
      <c r="I116" s="5"/>
      <c r="J116" s="5"/>
      <c r="K116" s="5"/>
      <c r="L116" s="5"/>
      <c r="M116" s="5"/>
      <c r="N116" s="32"/>
      <c r="O116" s="92"/>
    </row>
    <row r="117" spans="1:15" x14ac:dyDescent="0.25">
      <c r="A117" s="91"/>
      <c r="B117" s="31"/>
      <c r="C117" s="5"/>
      <c r="D117" s="20"/>
      <c r="E117" s="20"/>
      <c r="F117" s="20"/>
      <c r="G117" s="5"/>
      <c r="H117" s="5"/>
      <c r="I117" s="5"/>
      <c r="J117" s="5"/>
      <c r="K117" s="5"/>
      <c r="L117" s="5"/>
      <c r="M117" s="5"/>
      <c r="N117" s="32"/>
      <c r="O117" s="92"/>
    </row>
    <row r="118" spans="1:15" x14ac:dyDescent="0.25">
      <c r="A118" s="91"/>
      <c r="B118" s="52" t="s">
        <v>49</v>
      </c>
      <c r="C118" s="53"/>
      <c r="D118" s="53"/>
      <c r="E118" s="53"/>
      <c r="F118" s="19">
        <f>F102/(SQRT(9.81*F111))</f>
        <v>2.3881497414009716</v>
      </c>
      <c r="G118" s="5"/>
      <c r="H118" s="5"/>
      <c r="I118" s="5"/>
      <c r="J118" s="5"/>
      <c r="K118" s="5"/>
      <c r="L118" s="5"/>
      <c r="M118" s="5"/>
      <c r="N118" s="32"/>
      <c r="O118" s="92"/>
    </row>
    <row r="119" spans="1:15" x14ac:dyDescent="0.25">
      <c r="A119" s="91"/>
      <c r="B119" s="31"/>
      <c r="C119" s="5"/>
      <c r="D119" s="20"/>
      <c r="E119" s="20"/>
      <c r="F119" s="20"/>
      <c r="G119" s="5"/>
      <c r="H119" s="5"/>
      <c r="I119" s="5"/>
      <c r="J119" s="5"/>
      <c r="K119" s="5"/>
      <c r="L119" s="5"/>
      <c r="M119" s="5"/>
      <c r="N119" s="32"/>
      <c r="O119" s="92"/>
    </row>
    <row r="120" spans="1:15" x14ac:dyDescent="0.25">
      <c r="A120" s="91"/>
      <c r="B120" s="31"/>
      <c r="C120" s="5"/>
      <c r="D120" s="20"/>
      <c r="E120" s="20"/>
      <c r="F120" s="20"/>
      <c r="G120" s="5"/>
      <c r="H120" s="5"/>
      <c r="I120" s="5"/>
      <c r="J120" s="5"/>
      <c r="K120" s="5"/>
      <c r="L120" s="5"/>
      <c r="M120" s="5"/>
      <c r="N120" s="32"/>
      <c r="O120" s="92"/>
    </row>
    <row r="121" spans="1:15" ht="15.75" thickBot="1" x14ac:dyDescent="0.3">
      <c r="A121" s="91"/>
      <c r="B121" s="31"/>
      <c r="C121" s="5"/>
      <c r="D121" s="20"/>
      <c r="E121" s="20"/>
      <c r="F121" s="20"/>
      <c r="G121" s="5"/>
      <c r="H121" s="5"/>
      <c r="I121" s="5"/>
      <c r="J121" s="5"/>
      <c r="K121" s="5"/>
      <c r="L121" s="5"/>
      <c r="M121" s="5"/>
      <c r="N121" s="32"/>
      <c r="O121" s="92"/>
    </row>
    <row r="122" spans="1:15" ht="18" x14ac:dyDescent="0.25">
      <c r="A122" s="91"/>
      <c r="B122" s="82" t="s">
        <v>50</v>
      </c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4"/>
      <c r="O122" s="92"/>
    </row>
    <row r="123" spans="1:15" x14ac:dyDescent="0.25">
      <c r="A123" s="91"/>
      <c r="B123" s="31"/>
      <c r="C123" s="5"/>
      <c r="D123" s="20"/>
      <c r="E123" s="20"/>
      <c r="F123" s="20"/>
      <c r="G123" s="5"/>
      <c r="H123" s="5"/>
      <c r="I123" s="5"/>
      <c r="J123" s="5"/>
      <c r="K123" s="5"/>
      <c r="L123" s="5"/>
      <c r="M123" s="5"/>
      <c r="N123" s="32"/>
      <c r="O123" s="92"/>
    </row>
    <row r="124" spans="1:15" x14ac:dyDescent="0.25">
      <c r="A124" s="91"/>
      <c r="B124" s="31"/>
      <c r="C124" s="5"/>
      <c r="D124" s="20"/>
      <c r="E124" s="20"/>
      <c r="F124" s="20"/>
      <c r="G124" s="5"/>
      <c r="H124" s="5"/>
      <c r="I124" s="5"/>
      <c r="J124" s="5"/>
      <c r="K124" s="5"/>
      <c r="L124" s="5"/>
      <c r="M124" s="5"/>
      <c r="N124" s="32"/>
      <c r="O124" s="92"/>
    </row>
    <row r="125" spans="1:15" x14ac:dyDescent="0.25">
      <c r="A125" s="91"/>
      <c r="B125" s="31"/>
      <c r="C125" s="5"/>
      <c r="D125" s="20"/>
      <c r="E125" s="20"/>
      <c r="F125" s="20"/>
      <c r="G125" s="5"/>
      <c r="H125" s="5"/>
      <c r="I125" s="5"/>
      <c r="J125" s="5"/>
      <c r="K125" s="5"/>
      <c r="L125" s="5"/>
      <c r="M125" s="5"/>
      <c r="N125" s="32"/>
      <c r="O125" s="92"/>
    </row>
    <row r="126" spans="1:15" x14ac:dyDescent="0.25">
      <c r="A126" s="91"/>
      <c r="B126" s="31"/>
      <c r="C126" s="5"/>
      <c r="D126" s="20"/>
      <c r="E126" s="20"/>
      <c r="F126" s="20"/>
      <c r="G126" s="5"/>
      <c r="H126" s="5"/>
      <c r="I126" s="5"/>
      <c r="J126" s="5"/>
      <c r="K126" s="5"/>
      <c r="L126" s="5"/>
      <c r="M126" s="5"/>
      <c r="N126" s="32"/>
      <c r="O126" s="92"/>
    </row>
    <row r="127" spans="1:15" ht="18" x14ac:dyDescent="0.25">
      <c r="A127" s="91"/>
      <c r="B127" s="52" t="s">
        <v>51</v>
      </c>
      <c r="C127" s="53"/>
      <c r="D127" s="53"/>
      <c r="E127" s="53"/>
      <c r="F127" s="19">
        <f>(F111/2)*((SQRT(1+8*(F118^2)))-1)</f>
        <v>0.49825648678638823</v>
      </c>
      <c r="G127" s="5" t="s">
        <v>10</v>
      </c>
      <c r="H127" s="5"/>
      <c r="I127" s="5"/>
      <c r="J127" s="5"/>
      <c r="K127" s="5"/>
      <c r="L127" s="5"/>
      <c r="M127" s="5"/>
      <c r="N127" s="32"/>
      <c r="O127" s="92"/>
    </row>
    <row r="128" spans="1:15" ht="15.75" thickBot="1" x14ac:dyDescent="0.3">
      <c r="A128" s="91"/>
      <c r="B128" s="31"/>
      <c r="C128" s="5"/>
      <c r="D128" s="20"/>
      <c r="E128" s="20"/>
      <c r="F128" s="20"/>
      <c r="G128" s="5"/>
      <c r="H128" s="5"/>
      <c r="I128" s="5"/>
      <c r="J128" s="5"/>
      <c r="K128" s="5"/>
      <c r="L128" s="5"/>
      <c r="M128" s="5"/>
      <c r="N128" s="32"/>
      <c r="O128" s="92"/>
    </row>
    <row r="129" spans="1:15" ht="18" x14ac:dyDescent="0.25">
      <c r="A129" s="91"/>
      <c r="B129" s="82" t="s">
        <v>52</v>
      </c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4"/>
      <c r="O129" s="92"/>
    </row>
    <row r="130" spans="1:15" x14ac:dyDescent="0.25">
      <c r="A130" s="91"/>
      <c r="B130" s="31"/>
      <c r="C130" s="5"/>
      <c r="D130" s="20"/>
      <c r="E130" s="20"/>
      <c r="F130" s="20"/>
      <c r="G130" s="5"/>
      <c r="H130" s="5"/>
      <c r="I130" s="5"/>
      <c r="J130" s="5"/>
      <c r="K130" s="5"/>
      <c r="L130" s="5"/>
      <c r="M130" s="5"/>
      <c r="N130" s="32"/>
      <c r="O130" s="92"/>
    </row>
    <row r="131" spans="1:15" x14ac:dyDescent="0.25">
      <c r="A131" s="91"/>
      <c r="B131" s="31"/>
      <c r="C131" s="5"/>
      <c r="D131" s="20"/>
      <c r="E131" s="20"/>
      <c r="F131" s="20"/>
      <c r="G131" s="5"/>
      <c r="H131" s="5"/>
      <c r="I131" s="5"/>
      <c r="J131" s="5"/>
      <c r="K131" s="5"/>
      <c r="L131" s="5"/>
      <c r="M131" s="5"/>
      <c r="N131" s="32"/>
      <c r="O131" s="92"/>
    </row>
    <row r="132" spans="1:15" x14ac:dyDescent="0.25">
      <c r="A132" s="91"/>
      <c r="B132" s="31"/>
      <c r="C132" s="5"/>
      <c r="D132" s="20"/>
      <c r="E132" s="20"/>
      <c r="F132" s="20"/>
      <c r="G132" s="5"/>
      <c r="H132" s="5"/>
      <c r="I132" s="5"/>
      <c r="J132" s="5"/>
      <c r="K132" s="5"/>
      <c r="L132" s="5"/>
      <c r="M132" s="5"/>
      <c r="N132" s="32"/>
      <c r="O132" s="92"/>
    </row>
    <row r="133" spans="1:15" ht="18" x14ac:dyDescent="0.25">
      <c r="A133" s="91"/>
      <c r="B133" s="52" t="s">
        <v>53</v>
      </c>
      <c r="C133" s="53"/>
      <c r="D133" s="53"/>
      <c r="E133" s="53"/>
      <c r="F133" s="19">
        <f>F127-(F23-F22)</f>
        <v>0.34525648678638821</v>
      </c>
      <c r="G133" s="5" t="s">
        <v>10</v>
      </c>
      <c r="H133" s="5"/>
      <c r="I133" s="5"/>
      <c r="J133" s="5"/>
      <c r="K133" s="5"/>
      <c r="L133" s="5"/>
      <c r="M133" s="5"/>
      <c r="N133" s="32"/>
      <c r="O133" s="92"/>
    </row>
    <row r="134" spans="1:15" ht="15.75" thickBot="1" x14ac:dyDescent="0.3">
      <c r="A134" s="91"/>
      <c r="B134" s="31"/>
      <c r="C134" s="5"/>
      <c r="D134" s="20"/>
      <c r="E134" s="20"/>
      <c r="F134" s="20"/>
      <c r="G134" s="5"/>
      <c r="H134" s="5"/>
      <c r="I134" s="5"/>
      <c r="J134" s="5"/>
      <c r="K134" s="5"/>
      <c r="L134" s="5"/>
      <c r="M134" s="5"/>
      <c r="N134" s="32"/>
      <c r="O134" s="92"/>
    </row>
    <row r="135" spans="1:15" ht="18" x14ac:dyDescent="0.25">
      <c r="A135" s="91"/>
      <c r="B135" s="82" t="s">
        <v>54</v>
      </c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4"/>
      <c r="O135" s="92"/>
    </row>
    <row r="136" spans="1:15" x14ac:dyDescent="0.25">
      <c r="A136" s="91"/>
      <c r="B136" s="31"/>
      <c r="C136" s="5"/>
      <c r="D136" s="20"/>
      <c r="E136" s="20"/>
      <c r="F136" s="20"/>
      <c r="G136" s="5"/>
      <c r="H136" s="5"/>
      <c r="I136" s="5"/>
      <c r="J136" s="5"/>
      <c r="K136" s="5"/>
      <c r="L136" s="5"/>
      <c r="M136" s="5"/>
      <c r="N136" s="32"/>
      <c r="O136" s="92"/>
    </row>
    <row r="137" spans="1:15" x14ac:dyDescent="0.25">
      <c r="A137" s="91"/>
      <c r="B137" s="31"/>
      <c r="C137" s="5"/>
      <c r="D137" s="20"/>
      <c r="E137" s="20"/>
      <c r="F137" s="20"/>
      <c r="G137" s="5"/>
      <c r="H137" s="5"/>
      <c r="I137" s="5"/>
      <c r="J137" s="5"/>
      <c r="K137" s="5"/>
      <c r="L137" s="5"/>
      <c r="M137" s="5"/>
      <c r="N137" s="32"/>
      <c r="O137" s="92"/>
    </row>
    <row r="138" spans="1:15" x14ac:dyDescent="0.25">
      <c r="A138" s="91"/>
      <c r="B138" s="31"/>
      <c r="C138" s="5"/>
      <c r="D138" s="20"/>
      <c r="E138" s="20"/>
      <c r="F138" s="20"/>
      <c r="G138" s="5"/>
      <c r="H138" s="5"/>
      <c r="I138" s="5"/>
      <c r="J138" s="5"/>
      <c r="K138" s="5"/>
      <c r="L138" s="5"/>
      <c r="M138" s="5"/>
      <c r="N138" s="32"/>
      <c r="O138" s="92"/>
    </row>
    <row r="139" spans="1:15" x14ac:dyDescent="0.25">
      <c r="A139" s="91"/>
      <c r="B139" s="31"/>
      <c r="C139" s="5"/>
      <c r="D139" s="20"/>
      <c r="E139" s="20"/>
      <c r="F139" s="20"/>
      <c r="G139" s="5"/>
      <c r="H139" s="5"/>
      <c r="I139" s="5"/>
      <c r="J139" s="5"/>
      <c r="K139" s="5"/>
      <c r="L139" s="5"/>
      <c r="M139" s="5"/>
      <c r="N139" s="32"/>
      <c r="O139" s="92"/>
    </row>
    <row r="140" spans="1:15" ht="18" x14ac:dyDescent="0.25">
      <c r="A140" s="91"/>
      <c r="B140" s="52" t="s">
        <v>55</v>
      </c>
      <c r="C140" s="53"/>
      <c r="D140" s="53"/>
      <c r="E140" s="53"/>
      <c r="F140" s="19">
        <f>F33/(F19*F133)</f>
        <v>1.3717000565258395</v>
      </c>
      <c r="G140" s="5" t="s">
        <v>33</v>
      </c>
      <c r="H140" s="5"/>
      <c r="I140" s="5"/>
      <c r="J140" s="5"/>
      <c r="K140" s="5"/>
      <c r="L140" s="5"/>
      <c r="M140" s="5"/>
      <c r="N140" s="32"/>
      <c r="O140" s="92"/>
    </row>
    <row r="141" spans="1:15" ht="15.75" thickBot="1" x14ac:dyDescent="0.3">
      <c r="A141" s="91"/>
      <c r="B141" s="31"/>
      <c r="C141" s="5"/>
      <c r="D141" s="20"/>
      <c r="E141" s="20"/>
      <c r="F141" s="20"/>
      <c r="G141" s="5"/>
      <c r="H141" s="5"/>
      <c r="I141" s="5"/>
      <c r="J141" s="5"/>
      <c r="K141" s="5"/>
      <c r="L141" s="5"/>
      <c r="M141" s="5"/>
      <c r="N141" s="32"/>
      <c r="O141" s="92"/>
    </row>
    <row r="142" spans="1:15" ht="18" x14ac:dyDescent="0.25">
      <c r="A142" s="91"/>
      <c r="B142" s="82" t="s">
        <v>56</v>
      </c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4"/>
      <c r="O142" s="92"/>
    </row>
    <row r="143" spans="1:15" x14ac:dyDescent="0.25">
      <c r="A143" s="91"/>
      <c r="B143" s="31"/>
      <c r="C143" s="5"/>
      <c r="D143" s="20"/>
      <c r="E143" s="20"/>
      <c r="F143" s="20"/>
      <c r="G143" s="5"/>
      <c r="H143" s="5"/>
      <c r="I143" s="5"/>
      <c r="J143" s="5"/>
      <c r="K143" s="5"/>
      <c r="L143" s="5"/>
      <c r="M143" s="5"/>
      <c r="N143" s="32"/>
      <c r="O143" s="92"/>
    </row>
    <row r="144" spans="1:15" x14ac:dyDescent="0.25">
      <c r="A144" s="91"/>
      <c r="B144" s="31"/>
      <c r="C144" s="5"/>
      <c r="D144" s="20"/>
      <c r="E144" s="20"/>
      <c r="F144" s="20"/>
      <c r="G144" s="5"/>
      <c r="H144" s="5"/>
      <c r="I144" s="5"/>
      <c r="J144" s="5"/>
      <c r="K144" s="5"/>
      <c r="L144" s="5"/>
      <c r="M144" s="5"/>
      <c r="N144" s="32"/>
      <c r="O144" s="92"/>
    </row>
    <row r="145" spans="1:15" x14ac:dyDescent="0.25">
      <c r="A145" s="91"/>
      <c r="B145" s="31"/>
      <c r="C145" s="5"/>
      <c r="D145" s="20"/>
      <c r="E145" s="20"/>
      <c r="F145" s="20"/>
      <c r="G145" s="5"/>
      <c r="H145" s="5"/>
      <c r="I145" s="5"/>
      <c r="J145" s="5"/>
      <c r="K145" s="5"/>
      <c r="L145" s="5"/>
      <c r="M145" s="5"/>
      <c r="N145" s="32"/>
      <c r="O145" s="92"/>
    </row>
    <row r="146" spans="1:15" x14ac:dyDescent="0.25">
      <c r="A146" s="91"/>
      <c r="B146" s="31"/>
      <c r="C146" s="5"/>
      <c r="D146" s="20"/>
      <c r="E146" s="20"/>
      <c r="F146" s="20"/>
      <c r="G146" s="5"/>
      <c r="H146" s="5"/>
      <c r="I146" s="5"/>
      <c r="J146" s="5"/>
      <c r="K146" s="5"/>
      <c r="L146" s="5"/>
      <c r="M146" s="5"/>
      <c r="N146" s="32"/>
      <c r="O146" s="92"/>
    </row>
    <row r="147" spans="1:15" ht="18" x14ac:dyDescent="0.25">
      <c r="A147" s="91"/>
      <c r="B147" s="52" t="s">
        <v>57</v>
      </c>
      <c r="C147" s="53"/>
      <c r="D147" s="53"/>
      <c r="E147" s="53"/>
      <c r="F147" s="19">
        <f>(F140^2/(2*9.81))+F133+(F23-F22)</f>
        <v>0.59415664198888529</v>
      </c>
      <c r="G147" s="5" t="s">
        <v>10</v>
      </c>
      <c r="H147" s="5"/>
      <c r="I147" s="5"/>
      <c r="J147" s="5"/>
      <c r="K147" s="5"/>
      <c r="L147" s="5"/>
      <c r="M147" s="5"/>
      <c r="N147" s="32"/>
      <c r="O147" s="92"/>
    </row>
    <row r="148" spans="1:15" ht="18" x14ac:dyDescent="0.25">
      <c r="A148" s="91"/>
      <c r="B148" s="52" t="s">
        <v>58</v>
      </c>
      <c r="C148" s="53"/>
      <c r="D148" s="53"/>
      <c r="E148" s="53"/>
      <c r="F148" s="19">
        <f>F85-F147</f>
        <v>6.438528744910621E-2</v>
      </c>
      <c r="G148" s="5" t="s">
        <v>10</v>
      </c>
      <c r="H148" s="5"/>
      <c r="I148" s="5"/>
      <c r="J148" s="5"/>
      <c r="K148" s="5"/>
      <c r="L148" s="5"/>
      <c r="M148" s="5"/>
      <c r="N148" s="32"/>
      <c r="O148" s="92"/>
    </row>
    <row r="149" spans="1:15" ht="15.75" thickBot="1" x14ac:dyDescent="0.3">
      <c r="A149" s="91"/>
      <c r="B149" s="31"/>
      <c r="C149" s="5"/>
      <c r="D149" s="20"/>
      <c r="E149" s="20"/>
      <c r="F149" s="20"/>
      <c r="G149" s="5"/>
      <c r="H149" s="5"/>
      <c r="I149" s="5"/>
      <c r="J149" s="5"/>
      <c r="K149" s="5"/>
      <c r="L149" s="5"/>
      <c r="M149" s="5"/>
      <c r="N149" s="32"/>
      <c r="O149" s="92"/>
    </row>
    <row r="150" spans="1:15" x14ac:dyDescent="0.25">
      <c r="A150" s="91"/>
      <c r="B150" s="82" t="s">
        <v>59</v>
      </c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4"/>
      <c r="O150" s="92"/>
    </row>
    <row r="151" spans="1:15" x14ac:dyDescent="0.25">
      <c r="A151" s="91"/>
      <c r="B151" s="31"/>
      <c r="C151" s="5"/>
      <c r="D151" s="20"/>
      <c r="E151" s="20"/>
      <c r="F151" s="20"/>
      <c r="G151" s="5"/>
      <c r="H151" s="5"/>
      <c r="I151" s="5"/>
      <c r="J151" s="5"/>
      <c r="K151" s="5"/>
      <c r="L151" s="5"/>
      <c r="M151" s="5"/>
      <c r="N151" s="32"/>
      <c r="O151" s="92"/>
    </row>
    <row r="152" spans="1:15" x14ac:dyDescent="0.25">
      <c r="A152" s="91"/>
      <c r="B152" s="31"/>
      <c r="C152" s="5"/>
      <c r="D152" s="20"/>
      <c r="E152" s="20"/>
      <c r="F152" s="20"/>
      <c r="G152" s="5"/>
      <c r="H152" s="5"/>
      <c r="I152" s="5"/>
      <c r="J152" s="5"/>
      <c r="K152" s="5"/>
      <c r="L152" s="5"/>
      <c r="M152" s="5"/>
      <c r="N152" s="32"/>
      <c r="O152" s="92"/>
    </row>
    <row r="153" spans="1:15" x14ac:dyDescent="0.25">
      <c r="A153" s="91"/>
      <c r="B153" s="31"/>
      <c r="C153" s="5"/>
      <c r="D153" s="20"/>
      <c r="E153" s="20"/>
      <c r="F153" s="20"/>
      <c r="G153" s="5"/>
      <c r="H153" s="5"/>
      <c r="I153" s="5"/>
      <c r="J153" s="5"/>
      <c r="K153" s="5"/>
      <c r="L153" s="5"/>
      <c r="M153" s="5"/>
      <c r="N153" s="32"/>
      <c r="O153" s="92"/>
    </row>
    <row r="154" spans="1:15" x14ac:dyDescent="0.25">
      <c r="A154" s="91"/>
      <c r="B154" s="52" t="s">
        <v>60</v>
      </c>
      <c r="C154" s="53"/>
      <c r="D154" s="53"/>
      <c r="E154" s="53"/>
      <c r="F154" s="19">
        <f>F35+(F23-F127)</f>
        <v>9.4123943878011596E-2</v>
      </c>
      <c r="G154" s="5" t="s">
        <v>10</v>
      </c>
      <c r="H154" s="5"/>
      <c r="I154" s="5"/>
      <c r="J154" s="5"/>
      <c r="K154" s="5"/>
      <c r="L154" s="5"/>
      <c r="M154" s="5"/>
      <c r="N154" s="32"/>
      <c r="O154" s="92"/>
    </row>
    <row r="155" spans="1:15" ht="15.75" thickBot="1" x14ac:dyDescent="0.3">
      <c r="A155" s="91"/>
      <c r="B155" s="31"/>
      <c r="C155" s="5"/>
      <c r="D155" s="20"/>
      <c r="E155" s="20"/>
      <c r="F155" s="20"/>
      <c r="G155" s="5"/>
      <c r="H155" s="5"/>
      <c r="I155" s="5"/>
      <c r="J155" s="5"/>
      <c r="K155" s="5"/>
      <c r="L155" s="5"/>
      <c r="M155" s="5"/>
      <c r="N155" s="32"/>
      <c r="O155" s="92"/>
    </row>
    <row r="156" spans="1:15" ht="18" x14ac:dyDescent="0.25">
      <c r="A156" s="91"/>
      <c r="B156" s="82" t="s">
        <v>63</v>
      </c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4"/>
      <c r="O156" s="92"/>
    </row>
    <row r="157" spans="1:15" x14ac:dyDescent="0.25">
      <c r="A157" s="91"/>
      <c r="B157" s="31"/>
      <c r="C157" s="5"/>
      <c r="D157" s="20"/>
      <c r="E157" s="20"/>
      <c r="F157" s="20"/>
      <c r="G157" s="5"/>
      <c r="H157" s="5"/>
      <c r="I157" s="5"/>
      <c r="J157" s="5"/>
      <c r="K157" s="5"/>
      <c r="L157" s="5"/>
      <c r="M157" s="5"/>
      <c r="N157" s="32"/>
      <c r="O157" s="92"/>
    </row>
    <row r="158" spans="1:15" x14ac:dyDescent="0.25">
      <c r="A158" s="91"/>
      <c r="B158" s="31"/>
      <c r="C158" s="5"/>
      <c r="D158" s="20"/>
      <c r="E158" s="20"/>
      <c r="F158" s="20"/>
      <c r="G158" s="5"/>
      <c r="H158" s="5"/>
      <c r="I158" s="5"/>
      <c r="J158" s="5"/>
      <c r="K158" s="5"/>
      <c r="L158" s="5"/>
      <c r="M158" s="5"/>
      <c r="N158" s="32"/>
      <c r="O158" s="92"/>
    </row>
    <row r="159" spans="1:15" x14ac:dyDescent="0.25">
      <c r="A159" s="91"/>
      <c r="B159" s="31"/>
      <c r="C159" s="85" t="s">
        <v>61</v>
      </c>
      <c r="D159" s="85"/>
      <c r="E159" s="85"/>
      <c r="F159" s="20"/>
      <c r="G159" s="5"/>
      <c r="H159" s="5"/>
      <c r="I159" s="5"/>
      <c r="J159" s="5"/>
      <c r="K159" s="5"/>
      <c r="L159" s="5"/>
      <c r="M159" s="5"/>
      <c r="N159" s="32"/>
      <c r="O159" s="92"/>
    </row>
    <row r="160" spans="1:15" x14ac:dyDescent="0.25">
      <c r="A160" s="91"/>
      <c r="B160" s="31"/>
      <c r="C160" s="5"/>
      <c r="D160" s="20"/>
      <c r="E160" s="20"/>
      <c r="F160" s="20"/>
      <c r="G160" s="5"/>
      <c r="H160" s="5"/>
      <c r="I160" s="5"/>
      <c r="J160" s="5"/>
      <c r="K160" s="5"/>
      <c r="L160" s="5"/>
      <c r="M160" s="5"/>
      <c r="N160" s="32"/>
      <c r="O160" s="92"/>
    </row>
    <row r="161" spans="1:15" ht="18" x14ac:dyDescent="0.25">
      <c r="A161" s="91"/>
      <c r="B161" s="52" t="s">
        <v>62</v>
      </c>
      <c r="C161" s="53"/>
      <c r="D161" s="53"/>
      <c r="E161" s="53"/>
      <c r="F161" s="19">
        <f>F21/((F102+F140)/2)</f>
        <v>0.40989137521509206</v>
      </c>
      <c r="G161" s="5" t="s">
        <v>64</v>
      </c>
      <c r="H161" s="5"/>
      <c r="I161" s="5"/>
      <c r="J161" s="5"/>
      <c r="K161" s="5"/>
      <c r="L161" s="5"/>
      <c r="M161" s="5"/>
      <c r="N161" s="32"/>
      <c r="O161" s="92"/>
    </row>
    <row r="162" spans="1:15" ht="15.75" thickBot="1" x14ac:dyDescent="0.3">
      <c r="A162" s="91"/>
      <c r="B162" s="31"/>
      <c r="C162" s="5"/>
      <c r="D162" s="20"/>
      <c r="E162" s="20"/>
      <c r="F162" s="20"/>
      <c r="G162" s="5"/>
      <c r="H162" s="5"/>
      <c r="I162" s="5"/>
      <c r="J162" s="5"/>
      <c r="K162" s="5"/>
      <c r="L162" s="5"/>
      <c r="M162" s="5"/>
      <c r="N162" s="32"/>
      <c r="O162" s="92"/>
    </row>
    <row r="163" spans="1:15" ht="18" x14ac:dyDescent="0.25">
      <c r="A163" s="91"/>
      <c r="B163" s="82" t="s">
        <v>72</v>
      </c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4"/>
      <c r="O163" s="92"/>
    </row>
    <row r="164" spans="1:15" x14ac:dyDescent="0.25">
      <c r="A164" s="91"/>
      <c r="B164" s="31"/>
      <c r="C164" s="5"/>
      <c r="D164" s="20"/>
      <c r="E164" s="20"/>
      <c r="F164" s="20"/>
      <c r="G164" s="5"/>
      <c r="H164" s="5"/>
      <c r="I164" s="5"/>
      <c r="J164" s="5"/>
      <c r="K164" s="5"/>
      <c r="L164" s="5"/>
      <c r="M164" s="5"/>
      <c r="N164" s="32"/>
      <c r="O164" s="92"/>
    </row>
    <row r="165" spans="1:15" x14ac:dyDescent="0.25">
      <c r="A165" s="91"/>
      <c r="B165" s="31"/>
      <c r="C165" s="5"/>
      <c r="D165" s="20"/>
      <c r="E165" s="20"/>
      <c r="F165" s="20"/>
      <c r="G165" s="5"/>
      <c r="H165" s="46" t="s">
        <v>14</v>
      </c>
      <c r="I165" s="46" t="s">
        <v>69</v>
      </c>
      <c r="J165" s="46" t="s">
        <v>71</v>
      </c>
      <c r="K165" s="5"/>
      <c r="L165" s="5"/>
      <c r="M165" s="5"/>
      <c r="N165" s="32"/>
      <c r="O165" s="92"/>
    </row>
    <row r="166" spans="1:15" x14ac:dyDescent="0.25">
      <c r="A166" s="91"/>
      <c r="B166" s="31"/>
      <c r="C166" s="5"/>
      <c r="D166" s="20"/>
      <c r="E166" s="20"/>
      <c r="F166" s="20"/>
      <c r="G166" s="5"/>
      <c r="H166" s="45" t="s">
        <v>18</v>
      </c>
      <c r="I166" s="45" t="s">
        <v>68</v>
      </c>
      <c r="J166" s="45" t="s">
        <v>70</v>
      </c>
      <c r="K166" s="5"/>
      <c r="L166" s="5"/>
      <c r="M166" s="5"/>
      <c r="N166" s="32"/>
      <c r="O166" s="92"/>
    </row>
    <row r="167" spans="1:15" x14ac:dyDescent="0.25">
      <c r="A167" s="91"/>
      <c r="B167" s="31"/>
      <c r="C167" s="5"/>
      <c r="D167" s="20"/>
      <c r="E167" s="20"/>
      <c r="F167" s="20"/>
      <c r="G167" s="5"/>
      <c r="H167" s="43">
        <v>5</v>
      </c>
      <c r="I167" s="44">
        <v>1.5200000000000001E-3</v>
      </c>
      <c r="J167" s="43">
        <v>9806.65</v>
      </c>
      <c r="K167" s="5"/>
      <c r="L167" s="5"/>
      <c r="M167" s="5"/>
      <c r="N167" s="32"/>
      <c r="O167" s="92"/>
    </row>
    <row r="168" spans="1:15" x14ac:dyDescent="0.25">
      <c r="A168" s="91"/>
      <c r="B168" s="31"/>
      <c r="C168" s="5"/>
      <c r="D168" s="20"/>
      <c r="E168" s="20"/>
      <c r="F168" s="20"/>
      <c r="G168" s="5"/>
      <c r="H168" s="43">
        <v>7</v>
      </c>
      <c r="I168" s="44">
        <v>1.4289999999999999E-3</v>
      </c>
      <c r="J168" s="43">
        <v>9806.25</v>
      </c>
      <c r="K168" s="5"/>
      <c r="L168" s="5"/>
      <c r="M168" s="5"/>
      <c r="N168" s="32"/>
      <c r="O168" s="92"/>
    </row>
    <row r="169" spans="1:15" ht="18" x14ac:dyDescent="0.25">
      <c r="A169" s="91"/>
      <c r="B169" s="52" t="s">
        <v>65</v>
      </c>
      <c r="C169" s="53"/>
      <c r="D169" s="53"/>
      <c r="E169" s="53"/>
      <c r="F169" s="19">
        <f>VLOOKUP(F15,H167:J179,3,FALSE)</f>
        <v>9789.8799999999992</v>
      </c>
      <c r="G169" s="5" t="s">
        <v>67</v>
      </c>
      <c r="H169" s="43">
        <v>10</v>
      </c>
      <c r="I169" s="44">
        <v>1.3079999999999999E-3</v>
      </c>
      <c r="J169" s="43">
        <v>9804.39</v>
      </c>
      <c r="K169" s="5"/>
      <c r="L169" s="5"/>
      <c r="M169" s="5"/>
      <c r="N169" s="32"/>
      <c r="O169" s="92"/>
    </row>
    <row r="170" spans="1:15" ht="18" x14ac:dyDescent="0.25">
      <c r="A170" s="91"/>
      <c r="B170" s="52" t="s">
        <v>66</v>
      </c>
      <c r="C170" s="53"/>
      <c r="D170" s="53"/>
      <c r="E170" s="53"/>
      <c r="F170" s="39">
        <f>VLOOKUP(F15,H167:I179,2,FALSE)</f>
        <v>1.003E-3</v>
      </c>
      <c r="G170" s="5" t="s">
        <v>68</v>
      </c>
      <c r="H170" s="43">
        <v>12</v>
      </c>
      <c r="I170" s="44">
        <v>1.2359999999999999E-3</v>
      </c>
      <c r="J170" s="43">
        <v>9802.5300000000007</v>
      </c>
      <c r="K170" s="5"/>
      <c r="L170" s="5"/>
      <c r="M170" s="5"/>
      <c r="N170" s="32"/>
      <c r="O170" s="92"/>
    </row>
    <row r="171" spans="1:15" x14ac:dyDescent="0.25">
      <c r="A171" s="91"/>
      <c r="B171" s="31"/>
      <c r="C171" s="5"/>
      <c r="D171" s="20"/>
      <c r="E171" s="20"/>
      <c r="F171" s="20"/>
      <c r="G171" s="5"/>
      <c r="H171" s="43">
        <v>14</v>
      </c>
      <c r="I171" s="44">
        <v>1.17E-3</v>
      </c>
      <c r="J171" s="43">
        <v>9800.07</v>
      </c>
      <c r="K171" s="5"/>
      <c r="L171" s="5"/>
      <c r="M171" s="5"/>
      <c r="N171" s="32"/>
      <c r="O171" s="92"/>
    </row>
    <row r="172" spans="1:15" ht="18" x14ac:dyDescent="0.25">
      <c r="A172" s="91"/>
      <c r="B172" s="52" t="s">
        <v>73</v>
      </c>
      <c r="C172" s="53"/>
      <c r="D172" s="53"/>
      <c r="E172" s="53"/>
      <c r="F172" s="19">
        <f>SQRT((F169*F148)/(F170*F161))</f>
        <v>1238.2180970634879</v>
      </c>
      <c r="G172" s="5" t="s">
        <v>11</v>
      </c>
      <c r="H172" s="43">
        <v>16</v>
      </c>
      <c r="I172" s="44">
        <v>1.109E-3</v>
      </c>
      <c r="J172" s="43">
        <v>9797.1299999999992</v>
      </c>
      <c r="K172" s="5"/>
      <c r="L172" s="5"/>
      <c r="M172" s="5"/>
      <c r="N172" s="32"/>
      <c r="O172" s="92"/>
    </row>
    <row r="173" spans="1:15" x14ac:dyDescent="0.25">
      <c r="A173" s="91"/>
      <c r="B173" s="31"/>
      <c r="C173" s="5"/>
      <c r="D173" s="20"/>
      <c r="E173" s="20"/>
      <c r="F173" s="20"/>
      <c r="G173" s="5"/>
      <c r="H173" s="43">
        <v>18</v>
      </c>
      <c r="I173" s="44">
        <v>1.054E-3</v>
      </c>
      <c r="J173" s="43">
        <v>9793.7000000000007</v>
      </c>
      <c r="K173" s="5"/>
      <c r="L173" s="5"/>
      <c r="M173" s="5"/>
      <c r="N173" s="32"/>
      <c r="O173" s="92"/>
    </row>
    <row r="174" spans="1:15" x14ac:dyDescent="0.25">
      <c r="A174" s="91"/>
      <c r="B174" s="31"/>
      <c r="C174" s="5"/>
      <c r="D174" s="20"/>
      <c r="E174" s="20"/>
      <c r="F174" s="20"/>
      <c r="G174" s="5"/>
      <c r="H174" s="43">
        <v>20</v>
      </c>
      <c r="I174" s="44">
        <v>1.003E-3</v>
      </c>
      <c r="J174" s="43">
        <v>9789.8799999999992</v>
      </c>
      <c r="K174" s="5"/>
      <c r="L174" s="5"/>
      <c r="M174" s="5"/>
      <c r="N174" s="32"/>
      <c r="O174" s="92"/>
    </row>
    <row r="175" spans="1:15" x14ac:dyDescent="0.25">
      <c r="A175" s="91"/>
      <c r="B175" s="31"/>
      <c r="C175" s="5"/>
      <c r="D175" s="20"/>
      <c r="E175" s="20"/>
      <c r="F175" s="20"/>
      <c r="G175" s="5"/>
      <c r="H175" s="43">
        <v>22</v>
      </c>
      <c r="I175" s="44">
        <v>9.5500000000000001E-4</v>
      </c>
      <c r="J175" s="43">
        <v>9785.66</v>
      </c>
      <c r="K175" s="5"/>
      <c r="L175" s="5"/>
      <c r="M175" s="5"/>
      <c r="N175" s="32"/>
      <c r="O175" s="92"/>
    </row>
    <row r="176" spans="1:15" x14ac:dyDescent="0.25">
      <c r="A176" s="91"/>
      <c r="B176" s="31"/>
      <c r="C176" s="5"/>
      <c r="D176" s="20"/>
      <c r="E176" s="20"/>
      <c r="F176" s="20"/>
      <c r="G176" s="5"/>
      <c r="H176" s="43">
        <v>24</v>
      </c>
      <c r="I176" s="44">
        <v>9.1100000000000003E-4</v>
      </c>
      <c r="J176" s="43">
        <v>9780.9500000000007</v>
      </c>
      <c r="K176" s="5"/>
      <c r="L176" s="5"/>
      <c r="M176" s="5"/>
      <c r="N176" s="32"/>
      <c r="O176" s="92"/>
    </row>
    <row r="177" spans="1:16" x14ac:dyDescent="0.25">
      <c r="A177" s="91"/>
      <c r="B177" s="31"/>
      <c r="C177" s="5"/>
      <c r="D177" s="20"/>
      <c r="E177" s="20"/>
      <c r="F177" s="20"/>
      <c r="G177" s="5"/>
      <c r="H177" s="43">
        <v>26</v>
      </c>
      <c r="I177" s="44">
        <v>8.7100000000000003E-4</v>
      </c>
      <c r="J177" s="43">
        <v>9775.85</v>
      </c>
      <c r="K177" s="5"/>
      <c r="L177" s="5"/>
      <c r="M177" s="5"/>
      <c r="N177" s="32"/>
      <c r="O177" s="92"/>
    </row>
    <row r="178" spans="1:16" x14ac:dyDescent="0.25">
      <c r="A178" s="91"/>
      <c r="B178" s="31"/>
      <c r="C178" s="5"/>
      <c r="D178" s="20"/>
      <c r="E178" s="20"/>
      <c r="F178" s="20"/>
      <c r="G178" s="5"/>
      <c r="H178" s="43">
        <v>28</v>
      </c>
      <c r="I178" s="44">
        <v>8.3299999999999997E-4</v>
      </c>
      <c r="J178" s="43">
        <v>9770.4599999999991</v>
      </c>
      <c r="K178" s="5"/>
      <c r="L178" s="5"/>
      <c r="M178" s="5"/>
      <c r="N178" s="32"/>
      <c r="O178" s="92"/>
    </row>
    <row r="179" spans="1:16" x14ac:dyDescent="0.25">
      <c r="A179" s="91"/>
      <c r="B179" s="31"/>
      <c r="C179" s="5"/>
      <c r="D179" s="20"/>
      <c r="E179" s="20"/>
      <c r="F179" s="20"/>
      <c r="G179" s="5"/>
      <c r="H179" s="41">
        <v>30</v>
      </c>
      <c r="I179" s="42">
        <f>0.000798</f>
        <v>7.9799999999999999E-4</v>
      </c>
      <c r="J179" s="41">
        <v>9764.57</v>
      </c>
      <c r="K179" s="5"/>
      <c r="L179" s="5"/>
      <c r="M179" s="5"/>
      <c r="N179" s="32"/>
      <c r="O179" s="92"/>
    </row>
    <row r="180" spans="1:16" ht="15.75" thickBot="1" x14ac:dyDescent="0.3">
      <c r="A180" s="91"/>
      <c r="B180" s="33"/>
      <c r="C180" s="34"/>
      <c r="D180" s="34"/>
      <c r="E180" s="34"/>
      <c r="F180" s="34"/>
      <c r="G180" s="34"/>
      <c r="H180" s="34"/>
      <c r="I180" s="34"/>
      <c r="J180" s="34"/>
      <c r="K180" s="35"/>
      <c r="L180" s="35"/>
      <c r="M180" s="35"/>
      <c r="N180" s="36"/>
      <c r="O180" s="92"/>
      <c r="P180" s="38"/>
    </row>
    <row r="181" spans="1:16" x14ac:dyDescent="0.25">
      <c r="A181" s="91"/>
      <c r="B181" s="30" t="s">
        <v>9</v>
      </c>
      <c r="C181" s="14"/>
      <c r="D181" s="14"/>
      <c r="E181" s="14"/>
      <c r="F181" s="14"/>
      <c r="G181" s="14"/>
      <c r="H181" s="14"/>
      <c r="I181" s="14"/>
      <c r="J181" s="14"/>
      <c r="K181" s="6"/>
      <c r="L181" s="6"/>
      <c r="M181" s="6"/>
      <c r="N181" s="8"/>
      <c r="O181" s="92"/>
      <c r="P181" s="38"/>
    </row>
    <row r="182" spans="1:16" x14ac:dyDescent="0.25">
      <c r="A182" s="91"/>
      <c r="B182" s="13"/>
      <c r="C182" s="14"/>
      <c r="D182" s="14"/>
      <c r="E182" s="14"/>
      <c r="F182" s="14"/>
      <c r="G182" s="14"/>
      <c r="H182" s="14"/>
      <c r="I182" s="14"/>
      <c r="J182" s="14"/>
      <c r="K182" s="6"/>
      <c r="L182" s="6"/>
      <c r="M182" s="6"/>
      <c r="N182" s="8"/>
      <c r="O182" s="92"/>
      <c r="P182" s="38"/>
    </row>
    <row r="183" spans="1:16" x14ac:dyDescent="0.25">
      <c r="A183" s="91"/>
      <c r="B183" s="13"/>
      <c r="C183" s="14"/>
      <c r="D183" s="14"/>
      <c r="E183" s="14"/>
      <c r="F183" s="14"/>
      <c r="G183" s="14"/>
      <c r="H183" s="14"/>
      <c r="I183" s="14"/>
      <c r="J183" s="14"/>
      <c r="K183" s="6"/>
      <c r="L183" s="6"/>
      <c r="M183" s="6"/>
      <c r="N183" s="8"/>
      <c r="O183" s="92"/>
      <c r="P183" s="38"/>
    </row>
    <row r="184" spans="1:16" ht="15.75" thickBot="1" x14ac:dyDescent="0.3">
      <c r="A184" s="91"/>
      <c r="B184" s="9"/>
      <c r="C184" s="10"/>
      <c r="D184" s="10"/>
      <c r="E184" s="10"/>
      <c r="F184" s="11"/>
      <c r="G184" s="10"/>
      <c r="H184" s="10"/>
      <c r="I184" s="10"/>
      <c r="J184" s="10"/>
      <c r="K184" s="10"/>
      <c r="L184" s="10"/>
      <c r="M184" s="10"/>
      <c r="N184" s="12"/>
      <c r="O184" s="92"/>
      <c r="P184" s="38"/>
    </row>
    <row r="185" spans="1:16" s="37" customFormat="1" ht="6" customHeight="1" thickBot="1" x14ac:dyDescent="0.3">
      <c r="A185" s="94"/>
      <c r="B185" s="95"/>
      <c r="C185" s="96"/>
      <c r="D185" s="96"/>
      <c r="E185" s="96"/>
      <c r="F185" s="97"/>
      <c r="G185" s="96"/>
      <c r="H185" s="96"/>
      <c r="I185" s="96"/>
      <c r="J185" s="96"/>
      <c r="K185" s="96"/>
      <c r="L185" s="96"/>
      <c r="M185" s="96"/>
      <c r="N185" s="96"/>
      <c r="O185" s="98"/>
    </row>
    <row r="186" spans="1:16" s="37" customFormat="1" x14ac:dyDescent="0.25">
      <c r="F186" s="86"/>
    </row>
    <row r="187" spans="1:16" s="37" customFormat="1" x14ac:dyDescent="0.25">
      <c r="F187" s="86"/>
    </row>
    <row r="188" spans="1:16" s="37" customFormat="1" x14ac:dyDescent="0.25">
      <c r="F188" s="86"/>
    </row>
    <row r="189" spans="1:16" s="37" customFormat="1" x14ac:dyDescent="0.25">
      <c r="F189" s="86"/>
    </row>
    <row r="190" spans="1:16" s="37" customFormat="1" x14ac:dyDescent="0.25">
      <c r="F190" s="86"/>
    </row>
    <row r="191" spans="1:16" s="37" customFormat="1" x14ac:dyDescent="0.25">
      <c r="F191" s="86"/>
    </row>
    <row r="192" spans="1:16" s="37" customFormat="1" x14ac:dyDescent="0.25">
      <c r="F192" s="86"/>
    </row>
    <row r="193" spans="6:6" s="37" customFormat="1" x14ac:dyDescent="0.25">
      <c r="F193" s="86"/>
    </row>
    <row r="194" spans="6:6" s="37" customFormat="1" x14ac:dyDescent="0.25">
      <c r="F194" s="86"/>
    </row>
    <row r="195" spans="6:6" s="37" customFormat="1" x14ac:dyDescent="0.25">
      <c r="F195" s="86"/>
    </row>
    <row r="196" spans="6:6" s="37" customFormat="1" x14ac:dyDescent="0.25">
      <c r="F196" s="86"/>
    </row>
    <row r="197" spans="6:6" s="37" customFormat="1" x14ac:dyDescent="0.25">
      <c r="F197" s="86"/>
    </row>
    <row r="198" spans="6:6" s="37" customFormat="1" x14ac:dyDescent="0.25">
      <c r="F198" s="86"/>
    </row>
    <row r="199" spans="6:6" s="37" customFormat="1" x14ac:dyDescent="0.25">
      <c r="F199" s="86"/>
    </row>
    <row r="200" spans="6:6" s="37" customFormat="1" x14ac:dyDescent="0.25">
      <c r="F200" s="86"/>
    </row>
    <row r="201" spans="6:6" s="37" customFormat="1" x14ac:dyDescent="0.25">
      <c r="F201" s="86"/>
    </row>
    <row r="202" spans="6:6" s="37" customFormat="1" x14ac:dyDescent="0.25">
      <c r="F202" s="86"/>
    </row>
    <row r="203" spans="6:6" s="37" customFormat="1" x14ac:dyDescent="0.25">
      <c r="F203" s="86"/>
    </row>
    <row r="204" spans="6:6" s="37" customFormat="1" x14ac:dyDescent="0.25">
      <c r="F204" s="86"/>
    </row>
    <row r="205" spans="6:6" s="37" customFormat="1" x14ac:dyDescent="0.25">
      <c r="F205" s="86"/>
    </row>
    <row r="206" spans="6:6" s="37" customFormat="1" x14ac:dyDescent="0.25">
      <c r="F206" s="86"/>
    </row>
    <row r="207" spans="6:6" s="37" customFormat="1" x14ac:dyDescent="0.25">
      <c r="F207" s="86"/>
    </row>
    <row r="208" spans="6:6" s="37" customFormat="1" x14ac:dyDescent="0.25">
      <c r="F208" s="86"/>
    </row>
    <row r="209" spans="6:6" s="37" customFormat="1" x14ac:dyDescent="0.25">
      <c r="F209" s="86"/>
    </row>
    <row r="210" spans="6:6" s="37" customFormat="1" x14ac:dyDescent="0.25">
      <c r="F210" s="86"/>
    </row>
    <row r="211" spans="6:6" s="37" customFormat="1" x14ac:dyDescent="0.25">
      <c r="F211" s="86"/>
    </row>
    <row r="212" spans="6:6" s="37" customFormat="1" x14ac:dyDescent="0.25">
      <c r="F212" s="86"/>
    </row>
    <row r="213" spans="6:6" s="37" customFormat="1" x14ac:dyDescent="0.25">
      <c r="F213" s="86"/>
    </row>
    <row r="214" spans="6:6" s="37" customFormat="1" x14ac:dyDescent="0.25">
      <c r="F214" s="86"/>
    </row>
    <row r="215" spans="6:6" s="37" customFormat="1" x14ac:dyDescent="0.25">
      <c r="F215" s="86"/>
    </row>
    <row r="216" spans="6:6" s="37" customFormat="1" x14ac:dyDescent="0.25">
      <c r="F216" s="86"/>
    </row>
    <row r="217" spans="6:6" s="37" customFormat="1" x14ac:dyDescent="0.25">
      <c r="F217" s="86"/>
    </row>
    <row r="218" spans="6:6" s="37" customFormat="1" x14ac:dyDescent="0.25">
      <c r="F218" s="86"/>
    </row>
    <row r="219" spans="6:6" s="37" customFormat="1" x14ac:dyDescent="0.25">
      <c r="F219" s="86"/>
    </row>
    <row r="220" spans="6:6" s="37" customFormat="1" x14ac:dyDescent="0.25">
      <c r="F220" s="86"/>
    </row>
    <row r="221" spans="6:6" s="37" customFormat="1" x14ac:dyDescent="0.25">
      <c r="F221" s="86"/>
    </row>
    <row r="222" spans="6:6" s="37" customFormat="1" x14ac:dyDescent="0.25">
      <c r="F222" s="86"/>
    </row>
    <row r="223" spans="6:6" s="37" customFormat="1" x14ac:dyDescent="0.25">
      <c r="F223" s="86"/>
    </row>
    <row r="224" spans="6:6" s="37" customFormat="1" x14ac:dyDescent="0.25">
      <c r="F224" s="86"/>
    </row>
    <row r="225" spans="6:6" s="37" customFormat="1" x14ac:dyDescent="0.25">
      <c r="F225" s="86"/>
    </row>
    <row r="226" spans="6:6" s="37" customFormat="1" x14ac:dyDescent="0.25">
      <c r="F226" s="86"/>
    </row>
    <row r="227" spans="6:6" s="37" customFormat="1" x14ac:dyDescent="0.25">
      <c r="F227" s="86"/>
    </row>
    <row r="228" spans="6:6" s="37" customFormat="1" x14ac:dyDescent="0.25">
      <c r="F228" s="86"/>
    </row>
    <row r="229" spans="6:6" s="37" customFormat="1" x14ac:dyDescent="0.25">
      <c r="F229" s="86"/>
    </row>
    <row r="230" spans="6:6" s="37" customFormat="1" x14ac:dyDescent="0.25">
      <c r="F230" s="86"/>
    </row>
    <row r="231" spans="6:6" s="37" customFormat="1" x14ac:dyDescent="0.25">
      <c r="F231" s="86"/>
    </row>
    <row r="232" spans="6:6" s="37" customFormat="1" x14ac:dyDescent="0.25">
      <c r="F232" s="86"/>
    </row>
    <row r="233" spans="6:6" s="37" customFormat="1" x14ac:dyDescent="0.25">
      <c r="F233" s="86"/>
    </row>
    <row r="234" spans="6:6" s="37" customFormat="1" x14ac:dyDescent="0.25">
      <c r="F234" s="86"/>
    </row>
    <row r="235" spans="6:6" s="37" customFormat="1" x14ac:dyDescent="0.25">
      <c r="F235" s="86"/>
    </row>
    <row r="236" spans="6:6" s="37" customFormat="1" x14ac:dyDescent="0.25">
      <c r="F236" s="86"/>
    </row>
    <row r="237" spans="6:6" s="37" customFormat="1" x14ac:dyDescent="0.25">
      <c r="F237" s="86"/>
    </row>
    <row r="238" spans="6:6" s="37" customFormat="1" x14ac:dyDescent="0.25">
      <c r="F238" s="86"/>
    </row>
    <row r="239" spans="6:6" s="37" customFormat="1" x14ac:dyDescent="0.25">
      <c r="F239" s="86"/>
    </row>
    <row r="240" spans="6:6" s="37" customFormat="1" x14ac:dyDescent="0.25">
      <c r="F240" s="86"/>
    </row>
    <row r="241" spans="6:6" s="37" customFormat="1" x14ac:dyDescent="0.25">
      <c r="F241" s="86"/>
    </row>
    <row r="242" spans="6:6" s="37" customFormat="1" x14ac:dyDescent="0.25">
      <c r="F242" s="86"/>
    </row>
    <row r="243" spans="6:6" s="37" customFormat="1" x14ac:dyDescent="0.25">
      <c r="F243" s="86"/>
    </row>
    <row r="244" spans="6:6" s="37" customFormat="1" x14ac:dyDescent="0.25">
      <c r="F244" s="86"/>
    </row>
    <row r="245" spans="6:6" s="37" customFormat="1" x14ac:dyDescent="0.25">
      <c r="F245" s="86"/>
    </row>
    <row r="246" spans="6:6" s="37" customFormat="1" x14ac:dyDescent="0.25">
      <c r="F246" s="86"/>
    </row>
    <row r="247" spans="6:6" s="37" customFormat="1" x14ac:dyDescent="0.25">
      <c r="F247" s="86"/>
    </row>
    <row r="248" spans="6:6" s="37" customFormat="1" x14ac:dyDescent="0.25">
      <c r="F248" s="86"/>
    </row>
    <row r="249" spans="6:6" s="37" customFormat="1" x14ac:dyDescent="0.25">
      <c r="F249" s="86"/>
    </row>
    <row r="250" spans="6:6" s="37" customFormat="1" x14ac:dyDescent="0.25">
      <c r="F250" s="86"/>
    </row>
    <row r="251" spans="6:6" s="37" customFormat="1" x14ac:dyDescent="0.25">
      <c r="F251" s="86"/>
    </row>
    <row r="252" spans="6:6" s="37" customFormat="1" x14ac:dyDescent="0.25">
      <c r="F252" s="86"/>
    </row>
    <row r="253" spans="6:6" s="37" customFormat="1" x14ac:dyDescent="0.25">
      <c r="F253" s="86"/>
    </row>
    <row r="254" spans="6:6" s="37" customFormat="1" x14ac:dyDescent="0.25">
      <c r="F254" s="86"/>
    </row>
    <row r="255" spans="6:6" s="37" customFormat="1" x14ac:dyDescent="0.25">
      <c r="F255" s="86"/>
    </row>
    <row r="256" spans="6:6" s="37" customFormat="1" x14ac:dyDescent="0.25">
      <c r="F256" s="86"/>
    </row>
    <row r="257" spans="6:6" s="37" customFormat="1" x14ac:dyDescent="0.25">
      <c r="F257" s="86"/>
    </row>
    <row r="258" spans="6:6" s="37" customFormat="1" x14ac:dyDescent="0.25">
      <c r="F258" s="86"/>
    </row>
    <row r="259" spans="6:6" s="37" customFormat="1" x14ac:dyDescent="0.25">
      <c r="F259" s="86"/>
    </row>
    <row r="260" spans="6:6" s="37" customFormat="1" x14ac:dyDescent="0.25">
      <c r="F260" s="86"/>
    </row>
    <row r="261" spans="6:6" s="37" customFormat="1" x14ac:dyDescent="0.25">
      <c r="F261" s="86"/>
    </row>
    <row r="262" spans="6:6" s="37" customFormat="1" x14ac:dyDescent="0.25">
      <c r="F262" s="86"/>
    </row>
    <row r="263" spans="6:6" s="37" customFormat="1" x14ac:dyDescent="0.25">
      <c r="F263" s="86"/>
    </row>
    <row r="264" spans="6:6" s="37" customFormat="1" x14ac:dyDescent="0.25">
      <c r="F264" s="86"/>
    </row>
    <row r="265" spans="6:6" s="37" customFormat="1" x14ac:dyDescent="0.25">
      <c r="F265" s="86"/>
    </row>
    <row r="266" spans="6:6" s="37" customFormat="1" x14ac:dyDescent="0.25">
      <c r="F266" s="86"/>
    </row>
    <row r="267" spans="6:6" s="37" customFormat="1" x14ac:dyDescent="0.25">
      <c r="F267" s="86"/>
    </row>
    <row r="268" spans="6:6" s="37" customFormat="1" x14ac:dyDescent="0.25">
      <c r="F268" s="86"/>
    </row>
    <row r="269" spans="6:6" s="37" customFormat="1" x14ac:dyDescent="0.25">
      <c r="F269" s="86"/>
    </row>
    <row r="270" spans="6:6" s="37" customFormat="1" x14ac:dyDescent="0.25">
      <c r="F270" s="86"/>
    </row>
    <row r="271" spans="6:6" s="37" customFormat="1" x14ac:dyDescent="0.25">
      <c r="F271" s="86"/>
    </row>
    <row r="272" spans="6:6" s="37" customFormat="1" x14ac:dyDescent="0.25">
      <c r="F272" s="86"/>
    </row>
    <row r="273" spans="6:6" s="37" customFormat="1" x14ac:dyDescent="0.25">
      <c r="F273" s="86"/>
    </row>
    <row r="274" spans="6:6" s="37" customFormat="1" x14ac:dyDescent="0.25">
      <c r="F274" s="86"/>
    </row>
    <row r="275" spans="6:6" s="37" customFormat="1" x14ac:dyDescent="0.25">
      <c r="F275" s="86"/>
    </row>
    <row r="276" spans="6:6" s="37" customFormat="1" x14ac:dyDescent="0.25">
      <c r="F276" s="86"/>
    </row>
    <row r="277" spans="6:6" s="37" customFormat="1" x14ac:dyDescent="0.25">
      <c r="F277" s="86"/>
    </row>
    <row r="278" spans="6:6" s="37" customFormat="1" x14ac:dyDescent="0.25">
      <c r="F278" s="86"/>
    </row>
    <row r="279" spans="6:6" s="37" customFormat="1" x14ac:dyDescent="0.25">
      <c r="F279" s="86"/>
    </row>
    <row r="280" spans="6:6" s="37" customFormat="1" x14ac:dyDescent="0.25">
      <c r="F280" s="86"/>
    </row>
    <row r="281" spans="6:6" s="37" customFormat="1" x14ac:dyDescent="0.25">
      <c r="F281" s="86"/>
    </row>
    <row r="282" spans="6:6" s="37" customFormat="1" x14ac:dyDescent="0.25">
      <c r="F282" s="86"/>
    </row>
    <row r="283" spans="6:6" s="37" customFormat="1" x14ac:dyDescent="0.25">
      <c r="F283" s="86"/>
    </row>
    <row r="284" spans="6:6" s="37" customFormat="1" x14ac:dyDescent="0.25">
      <c r="F284" s="86"/>
    </row>
    <row r="285" spans="6:6" s="37" customFormat="1" x14ac:dyDescent="0.25">
      <c r="F285" s="86"/>
    </row>
    <row r="286" spans="6:6" s="37" customFormat="1" x14ac:dyDescent="0.25">
      <c r="F286" s="86"/>
    </row>
    <row r="287" spans="6:6" s="37" customFormat="1" x14ac:dyDescent="0.25">
      <c r="F287" s="86"/>
    </row>
    <row r="288" spans="6:6" s="37" customFormat="1" x14ac:dyDescent="0.25">
      <c r="F288" s="86"/>
    </row>
    <row r="289" spans="6:6" s="37" customFormat="1" x14ac:dyDescent="0.25">
      <c r="F289" s="86"/>
    </row>
    <row r="290" spans="6:6" s="37" customFormat="1" x14ac:dyDescent="0.25">
      <c r="F290" s="86"/>
    </row>
    <row r="291" spans="6:6" s="37" customFormat="1" x14ac:dyDescent="0.25">
      <c r="F291" s="86"/>
    </row>
    <row r="292" spans="6:6" s="37" customFormat="1" x14ac:dyDescent="0.25">
      <c r="F292" s="86"/>
    </row>
    <row r="293" spans="6:6" s="37" customFormat="1" x14ac:dyDescent="0.25">
      <c r="F293" s="86"/>
    </row>
    <row r="294" spans="6:6" s="37" customFormat="1" x14ac:dyDescent="0.25">
      <c r="F294" s="86"/>
    </row>
    <row r="295" spans="6:6" s="37" customFormat="1" x14ac:dyDescent="0.25">
      <c r="F295" s="86"/>
    </row>
    <row r="296" spans="6:6" s="37" customFormat="1" x14ac:dyDescent="0.25">
      <c r="F296" s="86"/>
    </row>
    <row r="297" spans="6:6" s="37" customFormat="1" x14ac:dyDescent="0.25">
      <c r="F297" s="86"/>
    </row>
    <row r="298" spans="6:6" s="37" customFormat="1" x14ac:dyDescent="0.25">
      <c r="F298" s="86"/>
    </row>
    <row r="299" spans="6:6" s="37" customFormat="1" x14ac:dyDescent="0.25">
      <c r="F299" s="86"/>
    </row>
    <row r="300" spans="6:6" s="37" customFormat="1" x14ac:dyDescent="0.25">
      <c r="F300" s="86"/>
    </row>
    <row r="301" spans="6:6" s="37" customFormat="1" x14ac:dyDescent="0.25">
      <c r="F301" s="86"/>
    </row>
    <row r="302" spans="6:6" s="37" customFormat="1" x14ac:dyDescent="0.25">
      <c r="F302" s="86"/>
    </row>
    <row r="303" spans="6:6" s="37" customFormat="1" x14ac:dyDescent="0.25">
      <c r="F303" s="86"/>
    </row>
    <row r="304" spans="6:6" s="37" customFormat="1" x14ac:dyDescent="0.25">
      <c r="F304" s="86"/>
    </row>
    <row r="305" spans="6:6" s="37" customFormat="1" x14ac:dyDescent="0.25">
      <c r="F305" s="86"/>
    </row>
    <row r="306" spans="6:6" s="37" customFormat="1" x14ac:dyDescent="0.25">
      <c r="F306" s="86"/>
    </row>
    <row r="307" spans="6:6" s="37" customFormat="1" x14ac:dyDescent="0.25">
      <c r="F307" s="86"/>
    </row>
    <row r="308" spans="6:6" s="37" customFormat="1" x14ac:dyDescent="0.25">
      <c r="F308" s="86"/>
    </row>
    <row r="309" spans="6:6" s="37" customFormat="1" x14ac:dyDescent="0.25">
      <c r="F309" s="86"/>
    </row>
    <row r="310" spans="6:6" s="37" customFormat="1" x14ac:dyDescent="0.25">
      <c r="F310" s="86"/>
    </row>
    <row r="311" spans="6:6" s="37" customFormat="1" x14ac:dyDescent="0.25">
      <c r="F311" s="86"/>
    </row>
    <row r="312" spans="6:6" s="37" customFormat="1" x14ac:dyDescent="0.25">
      <c r="F312" s="86"/>
    </row>
    <row r="313" spans="6:6" s="37" customFormat="1" x14ac:dyDescent="0.25">
      <c r="F313" s="86"/>
    </row>
    <row r="314" spans="6:6" s="37" customFormat="1" x14ac:dyDescent="0.25">
      <c r="F314" s="86"/>
    </row>
    <row r="315" spans="6:6" s="37" customFormat="1" x14ac:dyDescent="0.25">
      <c r="F315" s="86"/>
    </row>
    <row r="316" spans="6:6" s="37" customFormat="1" x14ac:dyDescent="0.25">
      <c r="F316" s="86"/>
    </row>
    <row r="317" spans="6:6" s="37" customFormat="1" x14ac:dyDescent="0.25">
      <c r="F317" s="86"/>
    </row>
    <row r="318" spans="6:6" s="37" customFormat="1" x14ac:dyDescent="0.25">
      <c r="F318" s="86"/>
    </row>
    <row r="319" spans="6:6" s="37" customFormat="1" x14ac:dyDescent="0.25">
      <c r="F319" s="86"/>
    </row>
    <row r="320" spans="6:6" s="37" customFormat="1" x14ac:dyDescent="0.25">
      <c r="F320" s="86"/>
    </row>
    <row r="321" spans="6:6" s="37" customFormat="1" x14ac:dyDescent="0.25">
      <c r="F321" s="86"/>
    </row>
    <row r="322" spans="6:6" s="37" customFormat="1" x14ac:dyDescent="0.25">
      <c r="F322" s="86"/>
    </row>
    <row r="323" spans="6:6" s="37" customFormat="1" x14ac:dyDescent="0.25">
      <c r="F323" s="86"/>
    </row>
    <row r="324" spans="6:6" s="37" customFormat="1" x14ac:dyDescent="0.25">
      <c r="F324" s="86"/>
    </row>
    <row r="325" spans="6:6" s="37" customFormat="1" x14ac:dyDescent="0.25">
      <c r="F325" s="86"/>
    </row>
    <row r="326" spans="6:6" s="37" customFormat="1" x14ac:dyDescent="0.25">
      <c r="F326" s="86"/>
    </row>
    <row r="327" spans="6:6" s="37" customFormat="1" x14ac:dyDescent="0.25">
      <c r="F327" s="86"/>
    </row>
    <row r="328" spans="6:6" s="37" customFormat="1" x14ac:dyDescent="0.25">
      <c r="F328" s="86"/>
    </row>
    <row r="329" spans="6:6" s="37" customFormat="1" x14ac:dyDescent="0.25">
      <c r="F329" s="86"/>
    </row>
    <row r="330" spans="6:6" s="37" customFormat="1" x14ac:dyDescent="0.25">
      <c r="F330" s="86"/>
    </row>
    <row r="331" spans="6:6" s="37" customFormat="1" x14ac:dyDescent="0.25">
      <c r="F331" s="86"/>
    </row>
    <row r="332" spans="6:6" s="37" customFormat="1" x14ac:dyDescent="0.25">
      <c r="F332" s="86"/>
    </row>
    <row r="333" spans="6:6" s="37" customFormat="1" x14ac:dyDescent="0.25">
      <c r="F333" s="86"/>
    </row>
    <row r="334" spans="6:6" s="37" customFormat="1" x14ac:dyDescent="0.25">
      <c r="F334" s="86"/>
    </row>
    <row r="335" spans="6:6" s="37" customFormat="1" x14ac:dyDescent="0.25">
      <c r="F335" s="86"/>
    </row>
    <row r="336" spans="6:6" s="37" customFormat="1" x14ac:dyDescent="0.25">
      <c r="F336" s="86"/>
    </row>
    <row r="337" spans="6:6" s="37" customFormat="1" x14ac:dyDescent="0.25">
      <c r="F337" s="86"/>
    </row>
    <row r="338" spans="6:6" s="37" customFormat="1" x14ac:dyDescent="0.25">
      <c r="F338" s="86"/>
    </row>
    <row r="339" spans="6:6" s="37" customFormat="1" x14ac:dyDescent="0.25">
      <c r="F339" s="86"/>
    </row>
    <row r="340" spans="6:6" s="37" customFormat="1" x14ac:dyDescent="0.25">
      <c r="F340" s="86"/>
    </row>
    <row r="341" spans="6:6" s="37" customFormat="1" x14ac:dyDescent="0.25">
      <c r="F341" s="86"/>
    </row>
    <row r="342" spans="6:6" s="37" customFormat="1" x14ac:dyDescent="0.25">
      <c r="F342" s="86"/>
    </row>
    <row r="343" spans="6:6" s="37" customFormat="1" x14ac:dyDescent="0.25">
      <c r="F343" s="86"/>
    </row>
    <row r="344" spans="6:6" s="37" customFormat="1" x14ac:dyDescent="0.25">
      <c r="F344" s="86"/>
    </row>
    <row r="345" spans="6:6" s="37" customFormat="1" x14ac:dyDescent="0.25">
      <c r="F345" s="86"/>
    </row>
    <row r="346" spans="6:6" s="37" customFormat="1" x14ac:dyDescent="0.25">
      <c r="F346" s="86"/>
    </row>
    <row r="347" spans="6:6" s="37" customFormat="1" x14ac:dyDescent="0.25">
      <c r="F347" s="86"/>
    </row>
    <row r="348" spans="6:6" s="37" customFormat="1" x14ac:dyDescent="0.25">
      <c r="F348" s="86"/>
    </row>
    <row r="349" spans="6:6" s="37" customFormat="1" x14ac:dyDescent="0.25">
      <c r="F349" s="86"/>
    </row>
    <row r="350" spans="6:6" s="37" customFormat="1" x14ac:dyDescent="0.25">
      <c r="F350" s="86"/>
    </row>
    <row r="351" spans="6:6" s="37" customFormat="1" x14ac:dyDescent="0.25">
      <c r="F351" s="86"/>
    </row>
    <row r="352" spans="6:6" s="37" customFormat="1" x14ac:dyDescent="0.25">
      <c r="F352" s="86"/>
    </row>
    <row r="353" spans="6:6" s="37" customFormat="1" x14ac:dyDescent="0.25">
      <c r="F353" s="86"/>
    </row>
    <row r="354" spans="6:6" s="37" customFormat="1" x14ac:dyDescent="0.25">
      <c r="F354" s="86"/>
    </row>
    <row r="355" spans="6:6" s="37" customFormat="1" x14ac:dyDescent="0.25">
      <c r="F355" s="86"/>
    </row>
    <row r="356" spans="6:6" s="37" customFormat="1" x14ac:dyDescent="0.25">
      <c r="F356" s="86"/>
    </row>
    <row r="357" spans="6:6" s="37" customFormat="1" x14ac:dyDescent="0.25">
      <c r="F357" s="86"/>
    </row>
    <row r="358" spans="6:6" s="37" customFormat="1" x14ac:dyDescent="0.25">
      <c r="F358" s="86"/>
    </row>
    <row r="359" spans="6:6" s="37" customFormat="1" x14ac:dyDescent="0.25">
      <c r="F359" s="86"/>
    </row>
    <row r="360" spans="6:6" s="37" customFormat="1" x14ac:dyDescent="0.25">
      <c r="F360" s="86"/>
    </row>
    <row r="361" spans="6:6" s="37" customFormat="1" x14ac:dyDescent="0.25">
      <c r="F361" s="86"/>
    </row>
    <row r="362" spans="6:6" s="37" customFormat="1" x14ac:dyDescent="0.25">
      <c r="F362" s="86"/>
    </row>
    <row r="363" spans="6:6" s="37" customFormat="1" x14ac:dyDescent="0.25">
      <c r="F363" s="86"/>
    </row>
    <row r="364" spans="6:6" s="37" customFormat="1" x14ac:dyDescent="0.25">
      <c r="F364" s="86"/>
    </row>
    <row r="365" spans="6:6" s="37" customFormat="1" x14ac:dyDescent="0.25">
      <c r="F365" s="86"/>
    </row>
    <row r="366" spans="6:6" s="37" customFormat="1" x14ac:dyDescent="0.25">
      <c r="F366" s="86"/>
    </row>
    <row r="367" spans="6:6" s="37" customFormat="1" x14ac:dyDescent="0.25">
      <c r="F367" s="86"/>
    </row>
    <row r="368" spans="6:6" s="37" customFormat="1" x14ac:dyDescent="0.25">
      <c r="F368" s="86"/>
    </row>
    <row r="369" spans="6:6" s="37" customFormat="1" x14ac:dyDescent="0.25">
      <c r="F369" s="86"/>
    </row>
    <row r="370" spans="6:6" s="37" customFormat="1" x14ac:dyDescent="0.25">
      <c r="F370" s="86"/>
    </row>
    <row r="371" spans="6:6" s="37" customFormat="1" x14ac:dyDescent="0.25">
      <c r="F371" s="86"/>
    </row>
    <row r="372" spans="6:6" s="37" customFormat="1" x14ac:dyDescent="0.25">
      <c r="F372" s="86"/>
    </row>
    <row r="373" spans="6:6" s="37" customFormat="1" x14ac:dyDescent="0.25">
      <c r="F373" s="86"/>
    </row>
    <row r="374" spans="6:6" s="37" customFormat="1" x14ac:dyDescent="0.25">
      <c r="F374" s="86"/>
    </row>
    <row r="375" spans="6:6" s="37" customFormat="1" x14ac:dyDescent="0.25">
      <c r="F375" s="86"/>
    </row>
    <row r="376" spans="6:6" s="37" customFormat="1" x14ac:dyDescent="0.25">
      <c r="F376" s="86"/>
    </row>
    <row r="377" spans="6:6" s="37" customFormat="1" x14ac:dyDescent="0.25">
      <c r="F377" s="86"/>
    </row>
    <row r="378" spans="6:6" s="37" customFormat="1" x14ac:dyDescent="0.25">
      <c r="F378" s="86"/>
    </row>
    <row r="379" spans="6:6" s="37" customFormat="1" x14ac:dyDescent="0.25">
      <c r="F379" s="86"/>
    </row>
    <row r="380" spans="6:6" s="37" customFormat="1" x14ac:dyDescent="0.25">
      <c r="F380" s="86"/>
    </row>
    <row r="381" spans="6:6" s="37" customFormat="1" x14ac:dyDescent="0.25">
      <c r="F381" s="86"/>
    </row>
    <row r="382" spans="6:6" s="37" customFormat="1" x14ac:dyDescent="0.25">
      <c r="F382" s="86"/>
    </row>
    <row r="383" spans="6:6" s="37" customFormat="1" x14ac:dyDescent="0.25">
      <c r="F383" s="86"/>
    </row>
    <row r="384" spans="6:6" s="37" customFormat="1" x14ac:dyDescent="0.25">
      <c r="F384" s="86"/>
    </row>
    <row r="385" spans="6:6" s="37" customFormat="1" x14ac:dyDescent="0.25">
      <c r="F385" s="86"/>
    </row>
    <row r="386" spans="6:6" s="37" customFormat="1" x14ac:dyDescent="0.25">
      <c r="F386" s="86"/>
    </row>
    <row r="387" spans="6:6" s="37" customFormat="1" x14ac:dyDescent="0.25">
      <c r="F387" s="86"/>
    </row>
    <row r="388" spans="6:6" s="37" customFormat="1" x14ac:dyDescent="0.25">
      <c r="F388" s="86"/>
    </row>
    <row r="389" spans="6:6" s="37" customFormat="1" x14ac:dyDescent="0.25">
      <c r="F389" s="86"/>
    </row>
    <row r="390" spans="6:6" s="37" customFormat="1" x14ac:dyDescent="0.25">
      <c r="F390" s="86"/>
    </row>
    <row r="391" spans="6:6" s="37" customFormat="1" x14ac:dyDescent="0.25">
      <c r="F391" s="86"/>
    </row>
    <row r="392" spans="6:6" s="37" customFormat="1" x14ac:dyDescent="0.25">
      <c r="F392" s="86"/>
    </row>
    <row r="393" spans="6:6" s="37" customFormat="1" x14ac:dyDescent="0.25">
      <c r="F393" s="86"/>
    </row>
    <row r="394" spans="6:6" s="37" customFormat="1" x14ac:dyDescent="0.25">
      <c r="F394" s="86"/>
    </row>
    <row r="395" spans="6:6" s="37" customFormat="1" x14ac:dyDescent="0.25">
      <c r="F395" s="86"/>
    </row>
    <row r="396" spans="6:6" s="37" customFormat="1" x14ac:dyDescent="0.25">
      <c r="F396" s="86"/>
    </row>
    <row r="397" spans="6:6" s="37" customFormat="1" x14ac:dyDescent="0.25">
      <c r="F397" s="86"/>
    </row>
    <row r="398" spans="6:6" s="37" customFormat="1" x14ac:dyDescent="0.25">
      <c r="F398" s="86"/>
    </row>
    <row r="399" spans="6:6" s="37" customFormat="1" x14ac:dyDescent="0.25">
      <c r="F399" s="86"/>
    </row>
    <row r="400" spans="6:6" s="37" customFormat="1" x14ac:dyDescent="0.25">
      <c r="F400" s="86"/>
    </row>
    <row r="401" spans="6:6" s="37" customFormat="1" x14ac:dyDescent="0.25">
      <c r="F401" s="86"/>
    </row>
    <row r="402" spans="6:6" s="37" customFormat="1" x14ac:dyDescent="0.25">
      <c r="F402" s="86"/>
    </row>
    <row r="403" spans="6:6" s="37" customFormat="1" x14ac:dyDescent="0.25">
      <c r="F403" s="86"/>
    </row>
    <row r="404" spans="6:6" s="37" customFormat="1" x14ac:dyDescent="0.25">
      <c r="F404" s="86"/>
    </row>
    <row r="405" spans="6:6" s="37" customFormat="1" x14ac:dyDescent="0.25">
      <c r="F405" s="86"/>
    </row>
    <row r="406" spans="6:6" s="37" customFormat="1" x14ac:dyDescent="0.25">
      <c r="F406" s="86"/>
    </row>
    <row r="407" spans="6:6" s="37" customFormat="1" x14ac:dyDescent="0.25">
      <c r="F407" s="86"/>
    </row>
    <row r="408" spans="6:6" s="37" customFormat="1" x14ac:dyDescent="0.25">
      <c r="F408" s="86"/>
    </row>
    <row r="409" spans="6:6" s="37" customFormat="1" x14ac:dyDescent="0.25">
      <c r="F409" s="86"/>
    </row>
    <row r="410" spans="6:6" s="37" customFormat="1" x14ac:dyDescent="0.25">
      <c r="F410" s="86"/>
    </row>
    <row r="411" spans="6:6" s="37" customFormat="1" x14ac:dyDescent="0.25">
      <c r="F411" s="86"/>
    </row>
    <row r="412" spans="6:6" s="37" customFormat="1" x14ac:dyDescent="0.25">
      <c r="F412" s="86"/>
    </row>
    <row r="413" spans="6:6" s="37" customFormat="1" x14ac:dyDescent="0.25">
      <c r="F413" s="86"/>
    </row>
    <row r="414" spans="6:6" s="37" customFormat="1" x14ac:dyDescent="0.25">
      <c r="F414" s="86"/>
    </row>
    <row r="415" spans="6:6" s="37" customFormat="1" x14ac:dyDescent="0.25">
      <c r="F415" s="86"/>
    </row>
    <row r="416" spans="6:6" s="37" customFormat="1" x14ac:dyDescent="0.25">
      <c r="F416" s="86"/>
    </row>
    <row r="417" spans="6:6" s="37" customFormat="1" x14ac:dyDescent="0.25">
      <c r="F417" s="86"/>
    </row>
    <row r="418" spans="6:6" s="37" customFormat="1" x14ac:dyDescent="0.25">
      <c r="F418" s="86"/>
    </row>
    <row r="419" spans="6:6" s="37" customFormat="1" x14ac:dyDescent="0.25">
      <c r="F419" s="86"/>
    </row>
    <row r="420" spans="6:6" s="37" customFormat="1" x14ac:dyDescent="0.25">
      <c r="F420" s="86"/>
    </row>
    <row r="421" spans="6:6" s="37" customFormat="1" x14ac:dyDescent="0.25">
      <c r="F421" s="86"/>
    </row>
    <row r="422" spans="6:6" s="37" customFormat="1" x14ac:dyDescent="0.25">
      <c r="F422" s="86"/>
    </row>
    <row r="423" spans="6:6" s="37" customFormat="1" x14ac:dyDescent="0.25">
      <c r="F423" s="86"/>
    </row>
    <row r="424" spans="6:6" s="37" customFormat="1" x14ac:dyDescent="0.25">
      <c r="F424" s="86"/>
    </row>
    <row r="425" spans="6:6" s="37" customFormat="1" x14ac:dyDescent="0.25">
      <c r="F425" s="86"/>
    </row>
    <row r="426" spans="6:6" s="37" customFormat="1" x14ac:dyDescent="0.25">
      <c r="F426" s="86"/>
    </row>
    <row r="427" spans="6:6" s="37" customFormat="1" x14ac:dyDescent="0.25">
      <c r="F427" s="86"/>
    </row>
    <row r="428" spans="6:6" s="37" customFormat="1" x14ac:dyDescent="0.25">
      <c r="F428" s="86"/>
    </row>
    <row r="429" spans="6:6" s="37" customFormat="1" x14ac:dyDescent="0.25">
      <c r="F429" s="86"/>
    </row>
    <row r="430" spans="6:6" s="37" customFormat="1" x14ac:dyDescent="0.25">
      <c r="F430" s="86"/>
    </row>
    <row r="431" spans="6:6" s="37" customFormat="1" x14ac:dyDescent="0.25">
      <c r="F431" s="86"/>
    </row>
    <row r="432" spans="6:6" s="37" customFormat="1" x14ac:dyDescent="0.25">
      <c r="F432" s="86"/>
    </row>
    <row r="433" spans="6:6" s="37" customFormat="1" x14ac:dyDescent="0.25">
      <c r="F433" s="86"/>
    </row>
    <row r="434" spans="6:6" s="37" customFormat="1" x14ac:dyDescent="0.25">
      <c r="F434" s="86"/>
    </row>
    <row r="435" spans="6:6" s="37" customFormat="1" x14ac:dyDescent="0.25">
      <c r="F435" s="86"/>
    </row>
    <row r="436" spans="6:6" s="37" customFormat="1" x14ac:dyDescent="0.25">
      <c r="F436" s="86"/>
    </row>
    <row r="437" spans="6:6" s="37" customFormat="1" x14ac:dyDescent="0.25">
      <c r="F437" s="86"/>
    </row>
    <row r="438" spans="6:6" s="37" customFormat="1" x14ac:dyDescent="0.25">
      <c r="F438" s="86"/>
    </row>
    <row r="439" spans="6:6" s="37" customFormat="1" x14ac:dyDescent="0.25">
      <c r="F439" s="86"/>
    </row>
    <row r="440" spans="6:6" s="37" customFormat="1" x14ac:dyDescent="0.25">
      <c r="F440" s="86"/>
    </row>
    <row r="441" spans="6:6" s="37" customFormat="1" x14ac:dyDescent="0.25">
      <c r="F441" s="86"/>
    </row>
    <row r="442" spans="6:6" s="37" customFormat="1" x14ac:dyDescent="0.25">
      <c r="F442" s="86"/>
    </row>
    <row r="443" spans="6:6" s="37" customFormat="1" x14ac:dyDescent="0.25">
      <c r="F443" s="86"/>
    </row>
    <row r="444" spans="6:6" s="37" customFormat="1" x14ac:dyDescent="0.25">
      <c r="F444" s="86"/>
    </row>
    <row r="445" spans="6:6" s="37" customFormat="1" x14ac:dyDescent="0.25">
      <c r="F445" s="86"/>
    </row>
    <row r="446" spans="6:6" s="37" customFormat="1" x14ac:dyDescent="0.25">
      <c r="F446" s="86"/>
    </row>
    <row r="447" spans="6:6" s="37" customFormat="1" x14ac:dyDescent="0.25">
      <c r="F447" s="86"/>
    </row>
    <row r="448" spans="6:6" s="37" customFormat="1" x14ac:dyDescent="0.25">
      <c r="F448" s="86"/>
    </row>
    <row r="449" spans="6:6" s="37" customFormat="1" x14ac:dyDescent="0.25">
      <c r="F449" s="86"/>
    </row>
    <row r="450" spans="6:6" s="37" customFormat="1" x14ac:dyDescent="0.25">
      <c r="F450" s="86"/>
    </row>
    <row r="451" spans="6:6" s="37" customFormat="1" x14ac:dyDescent="0.25">
      <c r="F451" s="86"/>
    </row>
    <row r="452" spans="6:6" s="37" customFormat="1" x14ac:dyDescent="0.25">
      <c r="F452" s="86"/>
    </row>
    <row r="453" spans="6:6" s="37" customFormat="1" x14ac:dyDescent="0.25">
      <c r="F453" s="86"/>
    </row>
    <row r="454" spans="6:6" s="37" customFormat="1" x14ac:dyDescent="0.25">
      <c r="F454" s="86"/>
    </row>
    <row r="455" spans="6:6" s="37" customFormat="1" x14ac:dyDescent="0.25">
      <c r="F455" s="86"/>
    </row>
    <row r="456" spans="6:6" s="37" customFormat="1" x14ac:dyDescent="0.25">
      <c r="F456" s="86"/>
    </row>
    <row r="457" spans="6:6" s="37" customFormat="1" x14ac:dyDescent="0.25">
      <c r="F457" s="86"/>
    </row>
    <row r="458" spans="6:6" s="37" customFormat="1" x14ac:dyDescent="0.25">
      <c r="F458" s="86"/>
    </row>
    <row r="459" spans="6:6" s="37" customFormat="1" x14ac:dyDescent="0.25">
      <c r="F459" s="86"/>
    </row>
    <row r="460" spans="6:6" s="37" customFormat="1" x14ac:dyDescent="0.25">
      <c r="F460" s="86"/>
    </row>
    <row r="461" spans="6:6" s="37" customFormat="1" x14ac:dyDescent="0.25">
      <c r="F461" s="86"/>
    </row>
    <row r="462" spans="6:6" s="37" customFormat="1" x14ac:dyDescent="0.25">
      <c r="F462" s="86"/>
    </row>
    <row r="463" spans="6:6" s="37" customFormat="1" x14ac:dyDescent="0.25">
      <c r="F463" s="86"/>
    </row>
    <row r="464" spans="6:6" s="37" customFormat="1" x14ac:dyDescent="0.25">
      <c r="F464" s="86"/>
    </row>
  </sheetData>
  <sheetProtection algorithmName="SHA-512" hashValue="sCsglkkWvr4PyB5eQBjhrCqdstB+E3vqKN7H76rLewTzLyN0lOCg3IGBmi38mr2qFd1ijpFwCPR7wqwiGWPC7Q==" saltValue="ZEb/5qDkdefqXkUWTN8WJA==" spinCount="100000" sheet="1" selectLockedCells="1"/>
  <mergeCells count="63">
    <mergeCell ref="B169:E169"/>
    <mergeCell ref="B170:E170"/>
    <mergeCell ref="B172:E172"/>
    <mergeCell ref="B37:N37"/>
    <mergeCell ref="B154:E154"/>
    <mergeCell ref="B156:N156"/>
    <mergeCell ref="C159:E159"/>
    <mergeCell ref="B161:E161"/>
    <mergeCell ref="B163:N163"/>
    <mergeCell ref="B142:N142"/>
    <mergeCell ref="B147:E147"/>
    <mergeCell ref="B148:E148"/>
    <mergeCell ref="B150:N150"/>
    <mergeCell ref="B127:E127"/>
    <mergeCell ref="B129:N129"/>
    <mergeCell ref="B133:E133"/>
    <mergeCell ref="B135:N135"/>
    <mergeCell ref="B140:E140"/>
    <mergeCell ref="B113:N113"/>
    <mergeCell ref="B122:N122"/>
    <mergeCell ref="B87:N87"/>
    <mergeCell ref="B93:E93"/>
    <mergeCell ref="B95:N95"/>
    <mergeCell ref="B100:N100"/>
    <mergeCell ref="B92:E92"/>
    <mergeCell ref="B18:E18"/>
    <mergeCell ref="B19:E19"/>
    <mergeCell ref="B21:E21"/>
    <mergeCell ref="B78:N78"/>
    <mergeCell ref="B83:N83"/>
    <mergeCell ref="B65:N65"/>
    <mergeCell ref="B72:E72"/>
    <mergeCell ref="B74:N74"/>
    <mergeCell ref="B76:E76"/>
    <mergeCell ref="B70:N70"/>
    <mergeCell ref="B22:E22"/>
    <mergeCell ref="B23:E23"/>
    <mergeCell ref="B31:N31"/>
    <mergeCell ref="B33:E33"/>
    <mergeCell ref="B34:E34"/>
    <mergeCell ref="B35:E35"/>
    <mergeCell ref="B118:E118"/>
    <mergeCell ref="B109:N109"/>
    <mergeCell ref="B102:E102"/>
    <mergeCell ref="B104:N104"/>
    <mergeCell ref="B111:E111"/>
    <mergeCell ref="B85:E85"/>
    <mergeCell ref="B9:D9"/>
    <mergeCell ref="B12:N12"/>
    <mergeCell ref="B20:E20"/>
    <mergeCell ref="M6:N6"/>
    <mergeCell ref="M2:N2"/>
    <mergeCell ref="M5:N5"/>
    <mergeCell ref="M3:N4"/>
    <mergeCell ref="B2:C6"/>
    <mergeCell ref="D4:L4"/>
    <mergeCell ref="D6:L6"/>
    <mergeCell ref="F2:G2"/>
    <mergeCell ref="H2:L2"/>
    <mergeCell ref="E3:L3"/>
    <mergeCell ref="E5:L5"/>
    <mergeCell ref="B14:E14"/>
    <mergeCell ref="B15:E15"/>
  </mergeCells>
  <dataValidations count="1">
    <dataValidation type="decimal" allowBlank="1" showInputMessage="1" showErrorMessage="1" sqref="F14:F15 F18:F23 F33:F35 H33 F72 F76 F85 F102 F111 F118 F127 F133 F140 F147:F148 F154 F161" xr:uid="{C23CF17A-09F8-4B1B-AFF0-94A314F758E6}">
      <formula1>0</formula1>
      <formula2>9999999999999990000</formula2>
    </dataValidation>
  </dataValidations>
  <pageMargins left="0.51181102362204722" right="0.51181102362204722" top="0.78740157480314965" bottom="0.78740157480314965" header="0.31496062992125984" footer="0.31496062992125984"/>
  <pageSetup paperSize="9" scale="26" orientation="portrait" r:id="rId1"/>
  <colBreaks count="1" manualBreakCount="1">
    <brk id="15" max="1048575" man="1"/>
  </colBreaks>
  <ignoredErrors>
    <ignoredError sqref="F1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2488d3-5263-4946-ae52-2b54ad757236" xsi:nil="true"/>
    <lcf76f155ced4ddcb4097134ff3c332f xmlns="cb6c5ca5-5af4-4b2c-98a1-f713a3d7ca9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973E0967D037498AA869B8F344756B" ma:contentTypeVersion="13" ma:contentTypeDescription="Crie um novo documento." ma:contentTypeScope="" ma:versionID="bbc7ecc1f89e17af91528f0f14a42911">
  <xsd:schema xmlns:xsd="http://www.w3.org/2001/XMLSchema" xmlns:xs="http://www.w3.org/2001/XMLSchema" xmlns:p="http://schemas.microsoft.com/office/2006/metadata/properties" xmlns:ns2="cb6c5ca5-5af4-4b2c-98a1-f713a3d7ca92" xmlns:ns3="e22488d3-5263-4946-ae52-2b54ad757236" targetNamespace="http://schemas.microsoft.com/office/2006/metadata/properties" ma:root="true" ma:fieldsID="0081ec3b59b5a2beed75731d2057eace" ns2:_="" ns3:_="">
    <xsd:import namespace="cb6c5ca5-5af4-4b2c-98a1-f713a3d7ca92"/>
    <xsd:import namespace="e22488d3-5263-4946-ae52-2b54ad7572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6c5ca5-5af4-4b2c-98a1-f713a3d7ca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cf8393-f271-4615-b347-83cfc1fb40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2488d3-5263-4946-ae52-2b54ad75723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4d04b84-7c20-4705-97b8-ad4ddd7b0215}" ma:internalName="TaxCatchAll" ma:showField="CatchAllData" ma:web="e22488d3-5263-4946-ae52-2b54ad7572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DFD52-ED81-4334-A01A-393ACFD16C6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768873-247B-4332-84F3-25A4843CED28}"/>
</file>

<file path=customXml/itemProps3.xml><?xml version="1.0" encoding="utf-8"?>
<ds:datastoreItem xmlns:ds="http://schemas.openxmlformats.org/officeDocument/2006/customXml" ds:itemID="{D1FC83FC-A423-4389-9E44-CD291D5C56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Gradiente Parshall</vt:lpstr>
      <vt:lpstr>'Gradiente Parshall'!Area_de_impressao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LUCAS GIMENES</cp:lastModifiedBy>
  <cp:lastPrinted>2021-09-11T15:13:46Z</cp:lastPrinted>
  <dcterms:created xsi:type="dcterms:W3CDTF">2018-03-25T14:58:58Z</dcterms:created>
  <dcterms:modified xsi:type="dcterms:W3CDTF">2022-02-09T13:56:52Z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0x01010013973E0967D037498AA869B8F344756B</vt:lpwstr>
  </property>
</Properties>
</file>